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\Dropbox\Canicross\DCF\DCF Dog series\"/>
    </mc:Choice>
  </mc:AlternateContent>
  <xr:revisionPtr revIDLastSave="0" documentId="13_ncr:1_{D0FD6003-C460-4B7D-B7C1-D91485FF6517}" xr6:coauthVersionLast="47" xr6:coauthVersionMax="47" xr10:uidLastSave="{00000000-0000-0000-0000-000000000000}"/>
  <bookViews>
    <workbookView xWindow="-108" yWindow="-108" windowWidth="23256" windowHeight="12456" firstSheet="1" activeTab="5" xr2:uid="{5E27FCE7-5EB3-4501-8FBB-DC96137B9A59}"/>
  </bookViews>
  <sheets>
    <sheet name="Sheet1" sheetId="2" r:id="rId1"/>
    <sheet name="Avnstrup" sheetId="4" r:id="rId2"/>
    <sheet name="Mariager" sheetId="1" r:id="rId3"/>
    <sheet name="Langesø" sheetId="5" r:id="rId4"/>
    <sheet name="Tisvilde" sheetId="6" r:id="rId5"/>
    <sheet name="Resultat" sheetId="3" r:id="rId6"/>
    <sheet name="Sheet3" sheetId="7" r:id="rId7"/>
  </sheets>
  <definedNames>
    <definedName name="_xlnm._FilterDatabase" localSheetId="3" hidden="1">Langesø!$A$1:$O$113</definedName>
    <definedName name="_xlnm._FilterDatabase" localSheetId="2" hidden="1">Mariager!$A$1:$M$167</definedName>
    <definedName name="_xlnm._FilterDatabase" localSheetId="5" hidden="1">Resultat!$C$95:$H$107</definedName>
    <definedName name="_xlnm._FilterDatabase" localSheetId="6" hidden="1">Sheet3!$A$1:$M$72</definedName>
  </definedNames>
  <calcPr calcId="191028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2" i="3" l="1"/>
  <c r="H203" i="3"/>
  <c r="L66" i="7"/>
  <c r="L42" i="7"/>
  <c r="L34" i="7"/>
  <c r="L13" i="7"/>
  <c r="L12" i="7"/>
  <c r="L2" i="7"/>
  <c r="H15" i="3"/>
  <c r="L50" i="7"/>
  <c r="L49" i="7"/>
  <c r="L47" i="7"/>
  <c r="L45" i="7"/>
  <c r="L44" i="7"/>
  <c r="L28" i="7"/>
  <c r="L22" i="7"/>
  <c r="L21" i="7"/>
  <c r="L20" i="7"/>
  <c r="L16" i="7"/>
  <c r="L15" i="7"/>
  <c r="L11" i="7"/>
  <c r="L8" i="7"/>
  <c r="H89" i="3"/>
  <c r="H88" i="3"/>
  <c r="H87" i="3"/>
  <c r="H86" i="3"/>
  <c r="H83" i="3"/>
  <c r="L67" i="7"/>
  <c r="L51" i="7"/>
  <c r="L48" i="7"/>
  <c r="L31" i="7"/>
  <c r="L27" i="7"/>
  <c r="L25" i="7"/>
  <c r="H64" i="3"/>
  <c r="L36" i="7"/>
  <c r="L35" i="7"/>
  <c r="L19" i="7"/>
  <c r="L18" i="7"/>
  <c r="L14" i="7"/>
  <c r="L10" i="7"/>
  <c r="L9" i="7"/>
  <c r="L3" i="7"/>
  <c r="H73" i="3"/>
  <c r="L72" i="7"/>
  <c r="L70" i="7"/>
  <c r="L69" i="7"/>
  <c r="L68" i="7"/>
  <c r="L65" i="7"/>
  <c r="L63" i="7"/>
  <c r="L62" i="7"/>
  <c r="L56" i="7"/>
  <c r="L53" i="7"/>
  <c r="L46" i="7"/>
  <c r="L43" i="7"/>
  <c r="L39" i="7"/>
  <c r="L38" i="7"/>
  <c r="L33" i="7"/>
  <c r="L29" i="7"/>
  <c r="L23" i="7"/>
  <c r="L17" i="7"/>
  <c r="L4" i="7"/>
  <c r="L64" i="7"/>
  <c r="L61" i="7"/>
  <c r="L59" i="7"/>
  <c r="L55" i="7"/>
  <c r="L52" i="7"/>
  <c r="L41" i="7"/>
  <c r="L40" i="7"/>
  <c r="L37" i="7"/>
  <c r="L32" i="7"/>
  <c r="L24" i="7"/>
  <c r="L7" i="7"/>
  <c r="L6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" i="7"/>
  <c r="H253" i="3"/>
  <c r="G22" i="6"/>
  <c r="G21" i="6"/>
  <c r="G20" i="6"/>
  <c r="G19" i="6"/>
  <c r="G18" i="6"/>
  <c r="G17" i="6"/>
  <c r="G16" i="6"/>
  <c r="G15" i="6"/>
  <c r="G14" i="6"/>
  <c r="G13" i="6"/>
  <c r="F26" i="6"/>
  <c r="F27" i="6"/>
  <c r="F28" i="6"/>
  <c r="F29" i="6"/>
  <c r="F30" i="6"/>
  <c r="F31" i="6"/>
  <c r="F14" i="6"/>
  <c r="F15" i="6"/>
  <c r="F16" i="6"/>
  <c r="F17" i="6"/>
  <c r="F18" i="6"/>
  <c r="F19" i="6"/>
  <c r="F20" i="6"/>
  <c r="F21" i="6"/>
  <c r="F22" i="6"/>
  <c r="F23" i="6"/>
  <c r="F24" i="6"/>
  <c r="F25" i="6"/>
  <c r="F13" i="6"/>
  <c r="H102" i="3"/>
  <c r="H100" i="3"/>
  <c r="H116" i="3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C13" i="6"/>
  <c r="B13" i="6"/>
  <c r="H220" i="3"/>
  <c r="H218" i="3"/>
  <c r="H232" i="3"/>
  <c r="H227" i="3"/>
  <c r="H187" i="3"/>
  <c r="L7" i="6"/>
  <c r="L8" i="6"/>
  <c r="K8" i="6"/>
  <c r="J8" i="6"/>
  <c r="I8" i="6"/>
  <c r="H8" i="6"/>
  <c r="G8" i="6"/>
  <c r="F8" i="6"/>
  <c r="E8" i="6"/>
  <c r="D8" i="6"/>
  <c r="C8" i="6"/>
  <c r="K7" i="6"/>
  <c r="J7" i="6"/>
  <c r="I7" i="6"/>
  <c r="H7" i="6"/>
  <c r="G7" i="6"/>
  <c r="F7" i="6"/>
  <c r="E7" i="6"/>
  <c r="D7" i="6"/>
  <c r="C7" i="6"/>
  <c r="J3" i="6"/>
  <c r="I3" i="6"/>
  <c r="H3" i="6"/>
  <c r="G3" i="6"/>
  <c r="F3" i="6"/>
  <c r="E3" i="6"/>
  <c r="D3" i="6"/>
  <c r="C3" i="6"/>
  <c r="C2" i="6"/>
  <c r="L2" i="6"/>
  <c r="K2" i="6"/>
  <c r="J2" i="6"/>
  <c r="I2" i="6"/>
  <c r="H2" i="6"/>
  <c r="G2" i="6"/>
  <c r="F2" i="6"/>
  <c r="E2" i="6"/>
  <c r="D2" i="6"/>
  <c r="O113" i="5"/>
  <c r="O109" i="5"/>
  <c r="O108" i="5"/>
  <c r="O107" i="5"/>
  <c r="O106" i="5"/>
  <c r="M132" i="1"/>
  <c r="M71" i="1"/>
  <c r="M65" i="1"/>
  <c r="M83" i="1"/>
  <c r="M52" i="1"/>
  <c r="M37" i="1"/>
  <c r="M33" i="1"/>
  <c r="M32" i="1"/>
  <c r="M30" i="1"/>
  <c r="M18" i="1"/>
  <c r="H243" i="3"/>
  <c r="F78" i="4"/>
  <c r="F77" i="4"/>
  <c r="F76" i="4"/>
  <c r="F75" i="4"/>
  <c r="F74" i="4"/>
  <c r="F70" i="4"/>
  <c r="H250" i="3"/>
  <c r="H97" i="3"/>
  <c r="H110" i="3"/>
  <c r="H111" i="3"/>
  <c r="H99" i="3"/>
  <c r="O103" i="5"/>
  <c r="O101" i="5"/>
  <c r="O98" i="5"/>
  <c r="O95" i="5"/>
  <c r="O88" i="5"/>
  <c r="H131" i="3"/>
  <c r="H136" i="3"/>
  <c r="H154" i="3"/>
  <c r="H161" i="3"/>
  <c r="H157" i="3"/>
  <c r="H150" i="3"/>
  <c r="H156" i="3"/>
  <c r="H153" i="3"/>
  <c r="H159" i="3"/>
  <c r="H180" i="3"/>
  <c r="H178" i="3"/>
  <c r="H171" i="3"/>
  <c r="H176" i="3"/>
  <c r="H162" i="3"/>
  <c r="H182" i="3"/>
  <c r="O87" i="5"/>
  <c r="O71" i="5"/>
  <c r="O83" i="5"/>
  <c r="O89" i="5"/>
  <c r="O75" i="5"/>
  <c r="O93" i="5"/>
  <c r="O79" i="5"/>
  <c r="O70" i="5"/>
  <c r="O73" i="5"/>
  <c r="O81" i="5"/>
  <c r="O77" i="5"/>
  <c r="O90" i="5"/>
  <c r="O68" i="5"/>
  <c r="O69" i="5"/>
  <c r="O96" i="5"/>
  <c r="O85" i="5"/>
  <c r="O72" i="5"/>
  <c r="O80" i="5"/>
  <c r="O78" i="5"/>
  <c r="O67" i="5"/>
  <c r="O92" i="5"/>
  <c r="O76" i="5"/>
  <c r="O91" i="5"/>
  <c r="O74" i="5"/>
  <c r="O94" i="5"/>
  <c r="O84" i="5"/>
  <c r="O86" i="5"/>
  <c r="O82" i="5"/>
  <c r="O97" i="5"/>
  <c r="H69" i="3"/>
  <c r="H68" i="3"/>
  <c r="H62" i="3"/>
  <c r="H74" i="3"/>
  <c r="H80" i="3"/>
  <c r="H79" i="3"/>
  <c r="H59" i="3"/>
  <c r="H58" i="3"/>
  <c r="H54" i="3"/>
  <c r="H43" i="3"/>
  <c r="H8" i="3"/>
  <c r="H33" i="3"/>
  <c r="H31" i="3"/>
  <c r="H32" i="3"/>
  <c r="H34" i="3"/>
  <c r="H24" i="3"/>
  <c r="H27" i="3"/>
  <c r="H21" i="3"/>
  <c r="O60" i="5"/>
  <c r="O59" i="5"/>
  <c r="O58" i="5"/>
  <c r="O62" i="5"/>
  <c r="O41" i="5"/>
  <c r="O40" i="5"/>
  <c r="O47" i="5"/>
  <c r="O43" i="5"/>
  <c r="O57" i="5"/>
  <c r="O32" i="5"/>
  <c r="O28" i="5"/>
  <c r="O61" i="5"/>
  <c r="O36" i="5"/>
  <c r="O44" i="5"/>
  <c r="O52" i="5"/>
  <c r="O29" i="5"/>
  <c r="O48" i="5"/>
  <c r="O46" i="5"/>
  <c r="O55" i="5"/>
  <c r="O53" i="5"/>
  <c r="O35" i="5"/>
  <c r="O49" i="5"/>
  <c r="O38" i="5"/>
  <c r="O65" i="5"/>
  <c r="O34" i="5"/>
  <c r="O51" i="5"/>
  <c r="O30" i="5"/>
  <c r="O56" i="5"/>
  <c r="O39" i="5"/>
  <c r="O37" i="5"/>
  <c r="O27" i="5"/>
  <c r="O64" i="5"/>
  <c r="O54" i="5"/>
  <c r="O42" i="5"/>
  <c r="O33" i="5"/>
  <c r="O26" i="5"/>
  <c r="O45" i="5"/>
  <c r="O31" i="5"/>
  <c r="O50" i="5"/>
  <c r="O25" i="5"/>
  <c r="H246" i="3"/>
  <c r="O111" i="5"/>
  <c r="H234" i="3"/>
  <c r="H226" i="3"/>
  <c r="H229" i="3"/>
  <c r="H231" i="3"/>
  <c r="H217" i="3"/>
  <c r="H219" i="3"/>
  <c r="O24" i="5"/>
  <c r="O23" i="5"/>
  <c r="O22" i="5"/>
  <c r="O21" i="5"/>
  <c r="O20" i="5"/>
  <c r="O19" i="5"/>
  <c r="O18" i="5"/>
  <c r="H213" i="3"/>
  <c r="H212" i="3"/>
  <c r="H209" i="3"/>
  <c r="H195" i="3"/>
  <c r="H194" i="3"/>
  <c r="H193" i="3"/>
  <c r="H189" i="3"/>
  <c r="O17" i="5"/>
  <c r="O15" i="5"/>
  <c r="O13" i="5"/>
  <c r="O16" i="5"/>
  <c r="O14" i="5"/>
  <c r="O12" i="5"/>
  <c r="O11" i="5"/>
  <c r="O9" i="5"/>
  <c r="O10" i="5"/>
  <c r="O8" i="5"/>
  <c r="O7" i="5"/>
  <c r="O6" i="5"/>
  <c r="O5" i="5"/>
  <c r="O4" i="5"/>
  <c r="O3" i="5"/>
  <c r="O2" i="5"/>
  <c r="H252" i="3"/>
  <c r="H255" i="3"/>
  <c r="H257" i="3"/>
  <c r="H258" i="3"/>
  <c r="F67" i="4"/>
  <c r="F68" i="4"/>
  <c r="F69" i="4"/>
  <c r="F66" i="4"/>
  <c r="H78" i="3"/>
  <c r="H117" i="3"/>
  <c r="H118" i="3"/>
  <c r="H137" i="3"/>
  <c r="H147" i="3"/>
  <c r="H146" i="3"/>
  <c r="H167" i="3"/>
  <c r="H165" i="3"/>
  <c r="H158" i="3"/>
  <c r="H172" i="3"/>
  <c r="H208" i="3"/>
  <c r="H201" i="3"/>
  <c r="H210" i="3"/>
  <c r="H211" i="3"/>
  <c r="H192" i="3"/>
  <c r="H17" i="3"/>
  <c r="H20" i="3"/>
  <c r="H28" i="3"/>
  <c r="H25" i="3"/>
  <c r="H7" i="3"/>
  <c r="H6" i="3"/>
  <c r="F36" i="4"/>
  <c r="F35" i="4"/>
  <c r="F34" i="4"/>
  <c r="F33" i="4"/>
  <c r="H233" i="3"/>
  <c r="H230" i="3"/>
  <c r="H106" i="3"/>
  <c r="F62" i="4"/>
  <c r="F58" i="4"/>
  <c r="F57" i="4"/>
  <c r="F55" i="4"/>
  <c r="F54" i="4"/>
  <c r="F53" i="4"/>
  <c r="F52" i="4"/>
  <c r="F51" i="4"/>
  <c r="F50" i="4"/>
  <c r="F46" i="4"/>
  <c r="F43" i="4"/>
  <c r="F42" i="4"/>
  <c r="F30" i="4"/>
  <c r="F29" i="4"/>
  <c r="F28" i="4"/>
  <c r="F27" i="4"/>
  <c r="F26" i="4"/>
  <c r="F25" i="4"/>
  <c r="F21" i="4"/>
  <c r="F20" i="4"/>
  <c r="F19" i="4"/>
  <c r="F16" i="4"/>
  <c r="F15" i="4"/>
  <c r="F13" i="4"/>
  <c r="F12" i="4"/>
  <c r="F11" i="4"/>
  <c r="F10" i="4"/>
  <c r="F9" i="4"/>
  <c r="F8" i="4"/>
  <c r="F7" i="4"/>
  <c r="F6" i="4"/>
  <c r="F5" i="4"/>
  <c r="F4" i="4"/>
  <c r="F3" i="4"/>
  <c r="F2" i="4"/>
  <c r="H9" i="3"/>
  <c r="H14" i="3"/>
  <c r="H13" i="3"/>
  <c r="H18" i="3"/>
  <c r="H23" i="3"/>
  <c r="H16" i="3"/>
  <c r="H19" i="3"/>
  <c r="H26" i="3"/>
  <c r="H22" i="3"/>
  <c r="H35" i="3"/>
  <c r="H30" i="3"/>
  <c r="H36" i="3"/>
  <c r="H29" i="3"/>
  <c r="H41" i="3"/>
  <c r="H39" i="3"/>
  <c r="H40" i="3"/>
  <c r="H42" i="3"/>
  <c r="H46" i="3"/>
  <c r="H48" i="3"/>
  <c r="H49" i="3"/>
  <c r="H51" i="3"/>
  <c r="H50" i="3"/>
  <c r="H52" i="3"/>
  <c r="H53" i="3"/>
  <c r="H55" i="3"/>
  <c r="H56" i="3"/>
  <c r="H57" i="3"/>
  <c r="H63" i="3"/>
  <c r="H65" i="3"/>
  <c r="H66" i="3"/>
  <c r="H67" i="3"/>
  <c r="H75" i="3"/>
  <c r="H76" i="3"/>
  <c r="H77" i="3"/>
  <c r="H85" i="3"/>
  <c r="H84" i="3"/>
  <c r="H96" i="3"/>
  <c r="H98" i="3"/>
  <c r="H101" i="3"/>
  <c r="H104" i="3"/>
  <c r="H103" i="3"/>
  <c r="H105" i="3"/>
  <c r="H107" i="3"/>
  <c r="H108" i="3"/>
  <c r="H109" i="3"/>
  <c r="H114" i="3"/>
  <c r="H115" i="3"/>
  <c r="H119" i="3"/>
  <c r="H121" i="3"/>
  <c r="H120" i="3"/>
  <c r="H123" i="3"/>
  <c r="H126" i="3"/>
  <c r="H125" i="3"/>
  <c r="H128" i="3"/>
  <c r="H132" i="3"/>
  <c r="H135" i="3"/>
  <c r="H134" i="3"/>
  <c r="H124" i="3"/>
  <c r="H129" i="3"/>
  <c r="H130" i="3"/>
  <c r="H122" i="3"/>
  <c r="H138" i="3"/>
  <c r="H155" i="3"/>
  <c r="H133" i="3"/>
  <c r="H145" i="3"/>
  <c r="H139" i="3"/>
  <c r="H141" i="3"/>
  <c r="H143" i="3"/>
  <c r="H152" i="3"/>
  <c r="H144" i="3"/>
  <c r="H151" i="3"/>
  <c r="H140" i="3"/>
  <c r="H127" i="3"/>
  <c r="H142" i="3"/>
  <c r="H177" i="3"/>
  <c r="H175" i="3"/>
  <c r="H149" i="3"/>
  <c r="H163" i="3"/>
  <c r="H164" i="3"/>
  <c r="H173" i="3"/>
  <c r="H148" i="3"/>
  <c r="H168" i="3"/>
  <c r="H166" i="3"/>
  <c r="H181" i="3"/>
  <c r="H170" i="3"/>
  <c r="H174" i="3"/>
  <c r="H160" i="3"/>
  <c r="H179" i="3"/>
  <c r="H169" i="3"/>
  <c r="H186" i="3"/>
  <c r="H190" i="3"/>
  <c r="H191" i="3"/>
  <c r="H188" i="3"/>
  <c r="H198" i="3"/>
  <c r="H204" i="3"/>
  <c r="H207" i="3"/>
  <c r="H199" i="3"/>
  <c r="H205" i="3"/>
  <c r="H200" i="3"/>
  <c r="H206" i="3"/>
  <c r="H228" i="3"/>
  <c r="H239" i="3"/>
  <c r="H240" i="3"/>
  <c r="H242" i="3"/>
  <c r="H241" i="3"/>
  <c r="H245" i="3"/>
  <c r="H244" i="3"/>
  <c r="H251" i="3"/>
  <c r="H254" i="3"/>
  <c r="H256" i="3"/>
  <c r="H261" i="3"/>
  <c r="H5" i="3"/>
  <c r="H10" i="3"/>
  <c r="H4" i="3"/>
  <c r="M69" i="1"/>
  <c r="M63" i="1"/>
  <c r="M47" i="1"/>
  <c r="M11" i="1"/>
  <c r="M48" i="1"/>
  <c r="M9" i="1"/>
  <c r="M72" i="1"/>
  <c r="M60" i="1"/>
  <c r="M45" i="1"/>
  <c r="M8" i="1"/>
  <c r="M66" i="1"/>
  <c r="M50" i="1"/>
  <c r="M36" i="1"/>
  <c r="M15" i="1"/>
  <c r="M124" i="1"/>
  <c r="M82" i="1"/>
  <c r="M76" i="1"/>
  <c r="M54" i="1"/>
  <c r="M34" i="1"/>
  <c r="M23" i="1"/>
  <c r="M22" i="1"/>
  <c r="M20" i="1"/>
  <c r="M113" i="1"/>
  <c r="M92" i="1"/>
  <c r="M87" i="1"/>
  <c r="M4" i="1"/>
  <c r="M62" i="1"/>
  <c r="M49" i="1"/>
  <c r="M3" i="1"/>
  <c r="M126" i="1"/>
  <c r="M112" i="1"/>
  <c r="M99" i="1"/>
  <c r="M80" i="1"/>
  <c r="M67" i="1"/>
  <c r="M57" i="1"/>
  <c r="M43" i="1"/>
  <c r="M19" i="1"/>
  <c r="M84" i="1"/>
  <c r="M10" i="1"/>
  <c r="M137" i="1"/>
  <c r="M149" i="1"/>
  <c r="M28" i="1"/>
  <c r="M163" i="1"/>
  <c r="M74" i="1"/>
  <c r="M31" i="1"/>
  <c r="M17" i="1"/>
  <c r="M100" i="1"/>
  <c r="M94" i="1"/>
  <c r="M16" i="1"/>
  <c r="M88" i="1"/>
  <c r="M51" i="1"/>
  <c r="M13" i="1"/>
  <c r="M167" i="1"/>
  <c r="M101" i="1"/>
  <c r="M6" i="1"/>
  <c r="M27" i="1"/>
  <c r="M148" i="1"/>
  <c r="M70" i="1"/>
  <c r="M41" i="1"/>
  <c r="M108" i="1"/>
  <c r="M35" i="1"/>
  <c r="M26" i="1"/>
  <c r="M25" i="1"/>
  <c r="M24" i="1"/>
  <c r="M21" i="1"/>
  <c r="M14" i="1"/>
  <c r="M144" i="1"/>
  <c r="M139" i="1"/>
  <c r="M136" i="1"/>
  <c r="M125" i="1"/>
  <c r="M123" i="1"/>
  <c r="M12" i="1"/>
  <c r="M107" i="1"/>
  <c r="M106" i="1"/>
  <c r="M105" i="1"/>
  <c r="M98" i="1"/>
  <c r="M93" i="1"/>
  <c r="M91" i="1"/>
  <c r="M90" i="1"/>
  <c r="M89" i="1"/>
  <c r="M86" i="1"/>
  <c r="M85" i="1"/>
  <c r="M7" i="1"/>
  <c r="M81" i="1"/>
  <c r="M79" i="1"/>
  <c r="M78" i="1"/>
  <c r="M77" i="1"/>
  <c r="M75" i="1"/>
  <c r="M73" i="1"/>
  <c r="M68" i="1"/>
  <c r="M64" i="1"/>
  <c r="M61" i="1"/>
  <c r="M59" i="1"/>
  <c r="M5" i="1"/>
  <c r="M58" i="1"/>
  <c r="M56" i="1"/>
  <c r="M55" i="1"/>
  <c r="M53" i="1"/>
  <c r="M46" i="1"/>
  <c r="M44" i="1"/>
  <c r="M42" i="1"/>
  <c r="M40" i="1"/>
  <c r="M39" i="1"/>
  <c r="M38" i="1"/>
  <c r="M2" i="1"/>
</calcChain>
</file>

<file path=xl/sharedStrings.xml><?xml version="1.0" encoding="utf-8"?>
<sst xmlns="http://schemas.openxmlformats.org/spreadsheetml/2006/main" count="3659" uniqueCount="1081">
  <si>
    <t>Startnr.</t>
  </si>
  <si>
    <t>Fornavn</t>
  </si>
  <si>
    <t>Efternavn</t>
  </si>
  <si>
    <t>Fulde navn</t>
  </si>
  <si>
    <t>Køn</t>
  </si>
  <si>
    <t>Distance</t>
  </si>
  <si>
    <t>Fødselsdag</t>
  </si>
  <si>
    <t>Alder på dagen</t>
  </si>
  <si>
    <t>Aldersklasse</t>
  </si>
  <si>
    <t>Placering</t>
  </si>
  <si>
    <t>Placering køn</t>
  </si>
  <si>
    <t>Placering aldersklasse</t>
  </si>
  <si>
    <t>Katrine</t>
  </si>
  <si>
    <t>Rehn</t>
  </si>
  <si>
    <t>Katrine Rehn</t>
  </si>
  <si>
    <t>F</t>
  </si>
  <si>
    <t>Canicross kort</t>
  </si>
  <si>
    <t>-</t>
  </si>
  <si>
    <t>DNS</t>
  </si>
  <si>
    <t>Camilla</t>
  </si>
  <si>
    <t>Lennert Guldbæk</t>
  </si>
  <si>
    <t>Camilla Lennert Guldbæk</t>
  </si>
  <si>
    <t>Canicross lang</t>
  </si>
  <si>
    <t>Senior</t>
  </si>
  <si>
    <t>7</t>
  </si>
  <si>
    <t>3</t>
  </si>
  <si>
    <t>2</t>
  </si>
  <si>
    <t>Sinkbæk</t>
  </si>
  <si>
    <t>Camilla Sinkbæk</t>
  </si>
  <si>
    <t>34</t>
  </si>
  <si>
    <t>20</t>
  </si>
  <si>
    <t>11</t>
  </si>
  <si>
    <t>Helle</t>
  </si>
  <si>
    <t>Norman</t>
  </si>
  <si>
    <t>Helle Norman</t>
  </si>
  <si>
    <t>26</t>
  </si>
  <si>
    <t>Søren</t>
  </si>
  <si>
    <t>Gramkow</t>
  </si>
  <si>
    <t>Søren Gramkow</t>
  </si>
  <si>
    <t>M</t>
  </si>
  <si>
    <t>5</t>
  </si>
  <si>
    <t>Anita Hjul</t>
  </si>
  <si>
    <t>Seedorf</t>
  </si>
  <si>
    <t>Anita Hjul Seedorf</t>
  </si>
  <si>
    <t>35</t>
  </si>
  <si>
    <t>27</t>
  </si>
  <si>
    <t>Kim</t>
  </si>
  <si>
    <t>Jæger</t>
  </si>
  <si>
    <t>Kim Jæger</t>
  </si>
  <si>
    <t>Master 1</t>
  </si>
  <si>
    <t>31</t>
  </si>
  <si>
    <t>14</t>
  </si>
  <si>
    <t>4</t>
  </si>
  <si>
    <t>Martin</t>
  </si>
  <si>
    <t>Grimshaw</t>
  </si>
  <si>
    <t>Martin Grimshaw</t>
  </si>
  <si>
    <t>Anders</t>
  </si>
  <si>
    <t>Nielsen</t>
  </si>
  <si>
    <t>Anders Nielsen</t>
  </si>
  <si>
    <t>18</t>
  </si>
  <si>
    <t>9</t>
  </si>
  <si>
    <t>Marianne</t>
  </si>
  <si>
    <t>Bruun Nielsen</t>
  </si>
  <si>
    <t>Marianne Bruun Nielsen</t>
  </si>
  <si>
    <t>19</t>
  </si>
  <si>
    <t>10</t>
  </si>
  <si>
    <t>Randi</t>
  </si>
  <si>
    <t>Hasselgren</t>
  </si>
  <si>
    <t>Randi Hasselgren</t>
  </si>
  <si>
    <t>17</t>
  </si>
  <si>
    <t>Claes</t>
  </si>
  <si>
    <t>Claes Rehn</t>
  </si>
  <si>
    <t>Bikejoring</t>
  </si>
  <si>
    <t>1</t>
  </si>
  <si>
    <t>Alexandra</t>
  </si>
  <si>
    <t>Rehn Kokholm</t>
  </si>
  <si>
    <t>Alexandra Rehn Kokholm</t>
  </si>
  <si>
    <t>21</t>
  </si>
  <si>
    <t>Henrik</t>
  </si>
  <si>
    <t>Søegaard</t>
  </si>
  <si>
    <t>Henrik Søegaard</t>
  </si>
  <si>
    <t>Master 2</t>
  </si>
  <si>
    <t>8</t>
  </si>
  <si>
    <t>Steffen</t>
  </si>
  <si>
    <t>K Juul</t>
  </si>
  <si>
    <t>Steffen K Juul</t>
  </si>
  <si>
    <t>Carina</t>
  </si>
  <si>
    <t>Bak Dinesen</t>
  </si>
  <si>
    <t>Carina Bak Dinesen</t>
  </si>
  <si>
    <t>Dog Run DK</t>
  </si>
  <si>
    <t>Julius</t>
  </si>
  <si>
    <t>Dinesen</t>
  </si>
  <si>
    <t>Julius Dinesen</t>
  </si>
  <si>
    <t>Børneløb</t>
  </si>
  <si>
    <t>Philip</t>
  </si>
  <si>
    <t>Hust Johansen</t>
  </si>
  <si>
    <t>Philip Hust Johansen</t>
  </si>
  <si>
    <t>Rie</t>
  </si>
  <si>
    <t>Worsøe</t>
  </si>
  <si>
    <t>Rie Worsøe</t>
  </si>
  <si>
    <t>39</t>
  </si>
  <si>
    <t>25</t>
  </si>
  <si>
    <t>Berit</t>
  </si>
  <si>
    <t>Kokholm Skøtt</t>
  </si>
  <si>
    <t>Berit Kokholm Skøtt</t>
  </si>
  <si>
    <t>33</t>
  </si>
  <si>
    <t>Christina</t>
  </si>
  <si>
    <t>Haurum</t>
  </si>
  <si>
    <t>Christina Haurum</t>
  </si>
  <si>
    <t>23</t>
  </si>
  <si>
    <t>Eva Bang</t>
  </si>
  <si>
    <t>Rasmussen</t>
  </si>
  <si>
    <t>Eva Bang Rasmussen</t>
  </si>
  <si>
    <t>22</t>
  </si>
  <si>
    <t>13</t>
  </si>
  <si>
    <t>Kitt</t>
  </si>
  <si>
    <t>Husted</t>
  </si>
  <si>
    <t>Kitt Husted</t>
  </si>
  <si>
    <t>43</t>
  </si>
  <si>
    <t>Pernille Lykke</t>
  </si>
  <si>
    <t>Løfquist</t>
  </si>
  <si>
    <t>Pernille Lykke Løfquist</t>
  </si>
  <si>
    <t>Annemette</t>
  </si>
  <si>
    <t>Kristensen</t>
  </si>
  <si>
    <t>Annemette Kristensen</t>
  </si>
  <si>
    <t>Jesper</t>
  </si>
  <si>
    <t>Larsen</t>
  </si>
  <si>
    <t>Jesper Larsen</t>
  </si>
  <si>
    <t>51</t>
  </si>
  <si>
    <t>Katrine Bang</t>
  </si>
  <si>
    <t>Øxenholdt</t>
  </si>
  <si>
    <t>Katrine Bang Øxenholdt</t>
  </si>
  <si>
    <t>6</t>
  </si>
  <si>
    <t>Kickbike</t>
  </si>
  <si>
    <t>Christian Bang</t>
  </si>
  <si>
    <t>Christian Bang Øxenholdt</t>
  </si>
  <si>
    <t>Annika</t>
  </si>
  <si>
    <t>Thor</t>
  </si>
  <si>
    <t>Annika Thor</t>
  </si>
  <si>
    <t>Felicia</t>
  </si>
  <si>
    <t>Felicia Thor</t>
  </si>
  <si>
    <t>Alva</t>
  </si>
  <si>
    <t>Alva Thor</t>
  </si>
  <si>
    <t>Eva</t>
  </si>
  <si>
    <t>Malene Hartmann</t>
  </si>
  <si>
    <t>Eva Malene Hartmann</t>
  </si>
  <si>
    <t>Yannick</t>
  </si>
  <si>
    <t>Cao Van Truong</t>
  </si>
  <si>
    <t>Yannick Cao Van Truong</t>
  </si>
  <si>
    <t>Lone</t>
  </si>
  <si>
    <t>Nedergaard Jensen</t>
  </si>
  <si>
    <t>Lone Nedergaard Jensen</t>
  </si>
  <si>
    <t>Luana</t>
  </si>
  <si>
    <t>Trensig</t>
  </si>
  <si>
    <t>Luana Trensig</t>
  </si>
  <si>
    <t>CaniXFyn</t>
  </si>
  <si>
    <t>Maja</t>
  </si>
  <si>
    <t>Albrecht Nielsen</t>
  </si>
  <si>
    <t>Maja Albrecht Nielsen</t>
  </si>
  <si>
    <t>38</t>
  </si>
  <si>
    <t>30</t>
  </si>
  <si>
    <t>Sabina</t>
  </si>
  <si>
    <t>Østerlev</t>
  </si>
  <si>
    <t>Sabina Østerlev</t>
  </si>
  <si>
    <t>Cecilie Marie</t>
  </si>
  <si>
    <t>Aagaard</t>
  </si>
  <si>
    <t>Cecilie Marie Aagaard</t>
  </si>
  <si>
    <t>Mikkel Victor</t>
  </si>
  <si>
    <t>Bek</t>
  </si>
  <si>
    <t>Mikkel Victor Bek</t>
  </si>
  <si>
    <t>Caroline</t>
  </si>
  <si>
    <t>Kjærgaard Hansen</t>
  </si>
  <si>
    <t>Caroline Kjærgaard Hansen</t>
  </si>
  <si>
    <t>16</t>
  </si>
  <si>
    <t>Rikke</t>
  </si>
  <si>
    <t>Munk Andersen</t>
  </si>
  <si>
    <t>Rikke Munk Andersen</t>
  </si>
  <si>
    <t>Cecilia</t>
  </si>
  <si>
    <t>Dall Frederiksen</t>
  </si>
  <si>
    <t>Cecilia Dall Frederiksen</t>
  </si>
  <si>
    <t>Jack</t>
  </si>
  <si>
    <t>Nørgaard Wiffen</t>
  </si>
  <si>
    <t>Jack Nørgaard Wiffen</t>
  </si>
  <si>
    <t>Camilla Jæger</t>
  </si>
  <si>
    <t>36</t>
  </si>
  <si>
    <t>28</t>
  </si>
  <si>
    <t>Merete</t>
  </si>
  <si>
    <t>Rosann Poulsen</t>
  </si>
  <si>
    <t>Merete Rosann Poulsen</t>
  </si>
  <si>
    <t>Jonas Ravnholt</t>
  </si>
  <si>
    <t>Møller</t>
  </si>
  <si>
    <t>Jonas Ravnholt Møller</t>
  </si>
  <si>
    <t>Jane</t>
  </si>
  <si>
    <t>Schmidt</t>
  </si>
  <si>
    <t>Jane Schmidt</t>
  </si>
  <si>
    <t>Stig</t>
  </si>
  <si>
    <t>Christensen</t>
  </si>
  <si>
    <t>Stig Christensen</t>
  </si>
  <si>
    <t>Thomas</t>
  </si>
  <si>
    <t>Skibelund</t>
  </si>
  <si>
    <t>Thomas Skibelund</t>
  </si>
  <si>
    <t>Phi Valentin</t>
  </si>
  <si>
    <t>Phi Valentin Skibelund</t>
  </si>
  <si>
    <t>Ellen</t>
  </si>
  <si>
    <t>Jakobsen</t>
  </si>
  <si>
    <t>Ellen Jakobsen</t>
  </si>
  <si>
    <t>Vicky</t>
  </si>
  <si>
    <t>Andersen Nielsen</t>
  </si>
  <si>
    <t>Vicky Andersen Nielsen</t>
  </si>
  <si>
    <t>Jensen</t>
  </si>
  <si>
    <t>Christina Jensen</t>
  </si>
  <si>
    <t>44</t>
  </si>
  <si>
    <t>Lisa</t>
  </si>
  <si>
    <t>Nørholm</t>
  </si>
  <si>
    <t>Lisa Nørholm</t>
  </si>
  <si>
    <t>49</t>
  </si>
  <si>
    <t>41</t>
  </si>
  <si>
    <t>Jan Brik</t>
  </si>
  <si>
    <t>Hansen</t>
  </si>
  <si>
    <t>Jan Brik Hansen</t>
  </si>
  <si>
    <t>Master 3</t>
  </si>
  <si>
    <t>Cecilie</t>
  </si>
  <si>
    <t>Holm</t>
  </si>
  <si>
    <t>Cecilie Holm</t>
  </si>
  <si>
    <t>Inger</t>
  </si>
  <si>
    <t>Kjærsgård</t>
  </si>
  <si>
    <t>Inger Kjærsgård</t>
  </si>
  <si>
    <t>45</t>
  </si>
  <si>
    <t>37</t>
  </si>
  <si>
    <t>Mie Hjorth</t>
  </si>
  <si>
    <t>Berthelsen</t>
  </si>
  <si>
    <t>Mie Hjorth Berthelsen</t>
  </si>
  <si>
    <t>Gitte</t>
  </si>
  <si>
    <t>Kornum</t>
  </si>
  <si>
    <t>Gitte Kornum</t>
  </si>
  <si>
    <t>40</t>
  </si>
  <si>
    <t>32</t>
  </si>
  <si>
    <t>Mette</t>
  </si>
  <si>
    <t>Mette Holm</t>
  </si>
  <si>
    <t>Flemming</t>
  </si>
  <si>
    <t>Kallehauge</t>
  </si>
  <si>
    <t>Flemming Kallehauge</t>
  </si>
  <si>
    <t>Nanna</t>
  </si>
  <si>
    <t>Holt Jessen</t>
  </si>
  <si>
    <t>Nanna Holt Jessen</t>
  </si>
  <si>
    <t>Liv</t>
  </si>
  <si>
    <t>Liv Holt Jessen</t>
  </si>
  <si>
    <t>casper</t>
  </si>
  <si>
    <t>skjold</t>
  </si>
  <si>
    <t>casper skjold</t>
  </si>
  <si>
    <t>Ollonqvist</t>
  </si>
  <si>
    <t>Christina Ollonqvist</t>
  </si>
  <si>
    <t>Maibritt</t>
  </si>
  <si>
    <t>Tukjær</t>
  </si>
  <si>
    <t>Maibritt Tukjær</t>
  </si>
  <si>
    <t>Torben</t>
  </si>
  <si>
    <t>Sæderup</t>
  </si>
  <si>
    <t>Torben Sæderup</t>
  </si>
  <si>
    <t>12</t>
  </si>
  <si>
    <t>Allan</t>
  </si>
  <si>
    <t>Møller Randeris</t>
  </si>
  <si>
    <t>Allan Møller Randeris</t>
  </si>
  <si>
    <t>Alexander</t>
  </si>
  <si>
    <t>Alexander Møller Randeris</t>
  </si>
  <si>
    <t>Lise</t>
  </si>
  <si>
    <t>Sørensen</t>
  </si>
  <si>
    <t>Lise Sørensen</t>
  </si>
  <si>
    <t>15</t>
  </si>
  <si>
    <t>Lærke</t>
  </si>
  <si>
    <t>Sparre Mikkelsen</t>
  </si>
  <si>
    <t>Lærke Sparre Mikkelsen</t>
  </si>
  <si>
    <t>Nadja</t>
  </si>
  <si>
    <t>Kronborg</t>
  </si>
  <si>
    <t>Nadja Kronborg</t>
  </si>
  <si>
    <t>52</t>
  </si>
  <si>
    <t>Munk-Hansen</t>
  </si>
  <si>
    <t>Nanna Munk-Hansen</t>
  </si>
  <si>
    <t>Annemarie</t>
  </si>
  <si>
    <t>Annemarie Munk-Hansen</t>
  </si>
  <si>
    <t>Andersen</t>
  </si>
  <si>
    <t>Ellen Andersen</t>
  </si>
  <si>
    <t>46</t>
  </si>
  <si>
    <t>Kristina</t>
  </si>
  <si>
    <t>Nautrup</t>
  </si>
  <si>
    <t>Kristina Nautrup</t>
  </si>
  <si>
    <t>Machon</t>
  </si>
  <si>
    <t>Torben Machon</t>
  </si>
  <si>
    <t>24</t>
  </si>
  <si>
    <t>Mille</t>
  </si>
  <si>
    <t>Frandsen</t>
  </si>
  <si>
    <t>Mille Frandsen</t>
  </si>
  <si>
    <t>Karina</t>
  </si>
  <si>
    <t>Kannegaard</t>
  </si>
  <si>
    <t>Karina Kannegaard</t>
  </si>
  <si>
    <t>Frederik</t>
  </si>
  <si>
    <t>Frederik Møller</t>
  </si>
  <si>
    <t>Sara</t>
  </si>
  <si>
    <t>Sara Rehn</t>
  </si>
  <si>
    <t>Skaarup Jungersen</t>
  </si>
  <si>
    <t>Rikke Skaarup Jungersen</t>
  </si>
  <si>
    <t>50</t>
  </si>
  <si>
    <t>42</t>
  </si>
  <si>
    <t>Irene</t>
  </si>
  <si>
    <t>Lønvig</t>
  </si>
  <si>
    <t>Irene Lønvig</t>
  </si>
  <si>
    <t>53</t>
  </si>
  <si>
    <t>Coenen</t>
  </si>
  <si>
    <t>Camilla Coenen</t>
  </si>
  <si>
    <t>Markus</t>
  </si>
  <si>
    <t>Balling</t>
  </si>
  <si>
    <t>Markus Balling</t>
  </si>
  <si>
    <t>Theresa</t>
  </si>
  <si>
    <t>Theresa Hansen</t>
  </si>
  <si>
    <t>Karoline</t>
  </si>
  <si>
    <t>Karoline Jensen</t>
  </si>
  <si>
    <t>Bine skov</t>
  </si>
  <si>
    <t>Bine skov Jensen</t>
  </si>
  <si>
    <t>Sidelmann Brinch</t>
  </si>
  <si>
    <t>Karoline Sidelmann Brinch</t>
  </si>
  <si>
    <t>Simone</t>
  </si>
  <si>
    <t>Schrøder Falckenberg</t>
  </si>
  <si>
    <t>Simone Schrøder Falckenberg</t>
  </si>
  <si>
    <t>1-1</t>
  </si>
  <si>
    <t>Stafet 3x1 km canicross</t>
  </si>
  <si>
    <t>1-2</t>
  </si>
  <si>
    <t>1-3</t>
  </si>
  <si>
    <t>Behrman</t>
  </si>
  <si>
    <t>Eva Behrman</t>
  </si>
  <si>
    <t>Anna</t>
  </si>
  <si>
    <t>Bjerrehuus</t>
  </si>
  <si>
    <t>Anna Bjerrehuus</t>
  </si>
  <si>
    <t>29</t>
  </si>
  <si>
    <t>Hanne</t>
  </si>
  <si>
    <t>Lund</t>
  </si>
  <si>
    <t>Hanne Lund</t>
  </si>
  <si>
    <t>Cecilia Diana</t>
  </si>
  <si>
    <t>Fabricius Bondo</t>
  </si>
  <si>
    <t>Cecilia Diana Fabricius Bondo</t>
  </si>
  <si>
    <t>Mark</t>
  </si>
  <si>
    <t>Valentin</t>
  </si>
  <si>
    <t>Mark Valentin</t>
  </si>
  <si>
    <t>2-1</t>
  </si>
  <si>
    <t>2-2</t>
  </si>
  <si>
    <t>2-3</t>
  </si>
  <si>
    <t>Janni</t>
  </si>
  <si>
    <t>Terkelsen</t>
  </si>
  <si>
    <t>Janni Terkelsen</t>
  </si>
  <si>
    <t>48</t>
  </si>
  <si>
    <t>Mette Hansen</t>
  </si>
  <si>
    <t>Line</t>
  </si>
  <si>
    <t>Meldgaard-Heilesen</t>
  </si>
  <si>
    <t>Line Meldgaard-Heilesen</t>
  </si>
  <si>
    <t>Herping-Hansen</t>
  </si>
  <si>
    <t>Søren Herping-Hansen</t>
  </si>
  <si>
    <t>3-1</t>
  </si>
  <si>
    <t>3-2</t>
  </si>
  <si>
    <t>3-3</t>
  </si>
  <si>
    <t>Munk Hansen</t>
  </si>
  <si>
    <t>Annemarie Munk Hansen</t>
  </si>
  <si>
    <t>Henriette</t>
  </si>
  <si>
    <t>Trenskow</t>
  </si>
  <si>
    <t>Henriette Trenskow</t>
  </si>
  <si>
    <t>Heike</t>
  </si>
  <si>
    <t>Ebner</t>
  </si>
  <si>
    <t>Heike Ebner</t>
  </si>
  <si>
    <t>4-1</t>
  </si>
  <si>
    <t>4-2</t>
  </si>
  <si>
    <t>4-3</t>
  </si>
  <si>
    <t>Anne-Mette</t>
  </si>
  <si>
    <t>Harbo Andersen</t>
  </si>
  <si>
    <t>Anne-Mette Harbo Andersen</t>
  </si>
  <si>
    <t>5-1</t>
  </si>
  <si>
    <t>Jacobsen</t>
  </si>
  <si>
    <t>Ellen Jacobsen</t>
  </si>
  <si>
    <t>5-2</t>
  </si>
  <si>
    <t>5-3</t>
  </si>
  <si>
    <t>6-1</t>
  </si>
  <si>
    <t>Lotte</t>
  </si>
  <si>
    <t>Raal</t>
  </si>
  <si>
    <t>Lotte Raal</t>
  </si>
  <si>
    <t>6-2</t>
  </si>
  <si>
    <t>Anita</t>
  </si>
  <si>
    <t>Hjul Seedorf</t>
  </si>
  <si>
    <t>6-3</t>
  </si>
  <si>
    <t>Marcus</t>
  </si>
  <si>
    <t>Sloth Jørgensen</t>
  </si>
  <si>
    <t>Marcus Sloth Jørgensen</t>
  </si>
  <si>
    <t>Lauridsen</t>
  </si>
  <si>
    <t>Hanne Lauridsen</t>
  </si>
  <si>
    <t>Sacha</t>
  </si>
  <si>
    <t>Drengsgaard Bentsen</t>
  </si>
  <si>
    <t>Sacha Drengsgaard Bentsen</t>
  </si>
  <si>
    <t>Kviesgaard</t>
  </si>
  <si>
    <t>Henrik Kviesgaard</t>
  </si>
  <si>
    <t>7-1</t>
  </si>
  <si>
    <t>7-2</t>
  </si>
  <si>
    <t>7-3</t>
  </si>
  <si>
    <t>Michael</t>
  </si>
  <si>
    <t>Frost</t>
  </si>
  <si>
    <t>Michael Frost</t>
  </si>
  <si>
    <t>Chloe</t>
  </si>
  <si>
    <t>Chloe Frost</t>
  </si>
  <si>
    <t>8-1</t>
  </si>
  <si>
    <t>8-2</t>
  </si>
  <si>
    <t>Casper</t>
  </si>
  <si>
    <t>Skjold</t>
  </si>
  <si>
    <t>Casper Skjold</t>
  </si>
  <si>
    <t>8-3</t>
  </si>
  <si>
    <t>Cecilie Aagaard</t>
  </si>
  <si>
    <t>Sabrina</t>
  </si>
  <si>
    <t>Winther</t>
  </si>
  <si>
    <t>Sabrina Winther</t>
  </si>
  <si>
    <t>47</t>
  </si>
  <si>
    <t>Anne</t>
  </si>
  <si>
    <t>Wonge</t>
  </si>
  <si>
    <t>Anne Wonge</t>
  </si>
  <si>
    <t>Dirty Paws Næstved</t>
  </si>
  <si>
    <t>Stina</t>
  </si>
  <si>
    <t>Sømod Flou Castor</t>
  </si>
  <si>
    <t>Stina Sømod Flou Castor</t>
  </si>
  <si>
    <t>Emilie</t>
  </si>
  <si>
    <t>Knudsen</t>
  </si>
  <si>
    <t>Emilie Knudsen</t>
  </si>
  <si>
    <t>9-1</t>
  </si>
  <si>
    <t>9-2</t>
  </si>
  <si>
    <t>9-3</t>
  </si>
  <si>
    <t>Pernille</t>
  </si>
  <si>
    <t>Krümmel</t>
  </si>
  <si>
    <t>Pernille Krümmel</t>
  </si>
  <si>
    <t>Dirty Paws Køge</t>
  </si>
  <si>
    <t>Anne-Mette Harbo</t>
  </si>
  <si>
    <t>10-1</t>
  </si>
  <si>
    <t>10-2</t>
  </si>
  <si>
    <t>10-3</t>
  </si>
  <si>
    <t>Mikkel Funder</t>
  </si>
  <si>
    <t>Hein</t>
  </si>
  <si>
    <t>Mikkel Funder Hein</t>
  </si>
  <si>
    <t>Funder Krogh</t>
  </si>
  <si>
    <t>Liv Funder Krogh</t>
  </si>
  <si>
    <t>11-1</t>
  </si>
  <si>
    <t>11-2</t>
  </si>
  <si>
    <t>11-3</t>
  </si>
  <si>
    <t>Helene</t>
  </si>
  <si>
    <t>Kallehave</t>
  </si>
  <si>
    <t>Helene Kallehave</t>
  </si>
  <si>
    <t>Marie</t>
  </si>
  <si>
    <t>Rønn</t>
  </si>
  <si>
    <t>Marie Rønn</t>
  </si>
  <si>
    <t>Camilla Alma Emilie</t>
  </si>
  <si>
    <t>Rahbech</t>
  </si>
  <si>
    <t>Camilla Alma Emilie Rahbech</t>
  </si>
  <si>
    <t>Højbjerg</t>
  </si>
  <si>
    <t>Lærke Højbjerg</t>
  </si>
  <si>
    <t>12-1</t>
  </si>
  <si>
    <t>Maja Nielsen</t>
  </si>
  <si>
    <t>12-2</t>
  </si>
  <si>
    <t>Christian</t>
  </si>
  <si>
    <t>Kokholm</t>
  </si>
  <si>
    <t>Christian Kokholm</t>
  </si>
  <si>
    <t>12-3</t>
  </si>
  <si>
    <t>Frederik Nielsen</t>
  </si>
  <si>
    <t>13-1</t>
  </si>
  <si>
    <t>13-2</t>
  </si>
  <si>
    <t>Mie</t>
  </si>
  <si>
    <t>Hjort Berthelsen</t>
  </si>
  <si>
    <t>Mie Hjort Berthelsen</t>
  </si>
  <si>
    <t>13-3</t>
  </si>
  <si>
    <t>Eva Marlene</t>
  </si>
  <si>
    <t>Hartmann</t>
  </si>
  <si>
    <t>Eva Marlene Hartmann</t>
  </si>
  <si>
    <t>Jeanette</t>
  </si>
  <si>
    <t>Lambertsen</t>
  </si>
  <si>
    <t>Jeanette Lambertsen</t>
  </si>
  <si>
    <t>Behrmann</t>
  </si>
  <si>
    <t>Eva Behrmann</t>
  </si>
  <si>
    <t>Sisse</t>
  </si>
  <si>
    <t>Tollestrup Kallehave</t>
  </si>
  <si>
    <t>Sisse Tollestrup Kallehave</t>
  </si>
  <si>
    <t>Morten</t>
  </si>
  <si>
    <t>Morten Balling</t>
  </si>
  <si>
    <t>Piet</t>
  </si>
  <si>
    <t>Alex Kristensen</t>
  </si>
  <si>
    <t>Piet Alex Kristensen</t>
  </si>
  <si>
    <t>Row Labels</t>
  </si>
  <si>
    <t>Grand Total</t>
  </si>
  <si>
    <t>Column Labels</t>
  </si>
  <si>
    <t>Count of Startnr.</t>
  </si>
  <si>
    <t>(Multiple Items)</t>
  </si>
  <si>
    <t>Point</t>
  </si>
  <si>
    <t>7-10</t>
  </si>
  <si>
    <t>11-13</t>
  </si>
  <si>
    <t>14-17</t>
  </si>
  <si>
    <t>Canicross Lang</t>
  </si>
  <si>
    <t>Senior, Herrer</t>
  </si>
  <si>
    <t>Senior, Damer</t>
  </si>
  <si>
    <t>Master 1, Herrer</t>
  </si>
  <si>
    <t>Master 1, Damer</t>
  </si>
  <si>
    <t>Master 2, Herrer</t>
  </si>
  <si>
    <t>Master 2, Damer</t>
  </si>
  <si>
    <t>Master 3, Herrer</t>
  </si>
  <si>
    <t>Master 3, Damer</t>
  </si>
  <si>
    <t>Avnstrup</t>
  </si>
  <si>
    <t>Mariager</t>
  </si>
  <si>
    <t>Langesø</t>
  </si>
  <si>
    <t>Tisvilde</t>
  </si>
  <si>
    <t>Canicross Kort</t>
  </si>
  <si>
    <t>Herrer</t>
  </si>
  <si>
    <t>Damer</t>
  </si>
  <si>
    <t>BikeJoering</t>
  </si>
  <si>
    <t>7-10 år</t>
  </si>
  <si>
    <t>11-13 år</t>
  </si>
  <si>
    <t>14-17 år</t>
  </si>
  <si>
    <t>Total</t>
  </si>
  <si>
    <t>`41:09</t>
  </si>
  <si>
    <t>Dirty Paws Roskilde</t>
  </si>
  <si>
    <t>Morgan</t>
  </si>
  <si>
    <t>Jannie Duelun</t>
  </si>
  <si>
    <t xml:space="preserve">Master 2 Women </t>
  </si>
  <si>
    <t>`37:52</t>
  </si>
  <si>
    <t>Vaya Con Diaz</t>
  </si>
  <si>
    <t>Vickey Andersen</t>
  </si>
  <si>
    <t>`27:26</t>
  </si>
  <si>
    <t xml:space="preserve">Dirty Paws Nordsjælland </t>
  </si>
  <si>
    <t>Frida</t>
  </si>
  <si>
    <t>Karoline Sidelmann</t>
  </si>
  <si>
    <t xml:space="preserve">Master 1 Women </t>
  </si>
  <si>
    <t>`46:51</t>
  </si>
  <si>
    <t>Skipper</t>
  </si>
  <si>
    <t>Jane Pultz</t>
  </si>
  <si>
    <t>`39:04</t>
  </si>
  <si>
    <t>Amber</t>
  </si>
  <si>
    <t>`38:04</t>
  </si>
  <si>
    <t>Mollie</t>
  </si>
  <si>
    <t>Pernille Krümmel Longhi</t>
  </si>
  <si>
    <t>^37:52</t>
  </si>
  <si>
    <t>Gonzo</t>
  </si>
  <si>
    <t>Pernille Larsen</t>
  </si>
  <si>
    <t>`37:22</t>
  </si>
  <si>
    <t>Arthur</t>
  </si>
  <si>
    <t>Ida Kruse Syhler</t>
  </si>
  <si>
    <t>`29:08</t>
  </si>
  <si>
    <t xml:space="preserve">K9 Runners Mariager </t>
  </si>
  <si>
    <t>Fun Racing Qi</t>
  </si>
  <si>
    <t>Senior Women</t>
  </si>
  <si>
    <t>`35:49</t>
  </si>
  <si>
    <t>Luna</t>
  </si>
  <si>
    <t xml:space="preserve">Master 1 Men </t>
  </si>
  <si>
    <t>`36:25</t>
  </si>
  <si>
    <t>Kela</t>
  </si>
  <si>
    <t>Jonas Dinesen</t>
  </si>
  <si>
    <t>`27:22</t>
  </si>
  <si>
    <t xml:space="preserve">Philip Hust Johansen </t>
  </si>
  <si>
    <t xml:space="preserve">Senior Men </t>
  </si>
  <si>
    <t>Canicross 6KM</t>
  </si>
  <si>
    <t>Team Balling</t>
  </si>
  <si>
    <t>Pippin</t>
  </si>
  <si>
    <t xml:space="preserve">Markus Kjær Balling </t>
  </si>
  <si>
    <t>DTK</t>
  </si>
  <si>
    <t>Juni</t>
  </si>
  <si>
    <t xml:space="preserve">Morten Thostrup Balling </t>
  </si>
  <si>
    <t>Waya</t>
  </si>
  <si>
    <t>Steffen Juul</t>
  </si>
  <si>
    <t>Tobben</t>
  </si>
  <si>
    <t>Swea</t>
  </si>
  <si>
    <t>Charisma</t>
  </si>
  <si>
    <t>Stine Bodil Larsen</t>
  </si>
  <si>
    <t>Charlie</t>
  </si>
  <si>
    <t xml:space="preserve">Lina Jensen </t>
  </si>
  <si>
    <t>Marvel</t>
  </si>
  <si>
    <t>Zarah Harbo</t>
  </si>
  <si>
    <t>Hekla</t>
  </si>
  <si>
    <t xml:space="preserve">Carina Bak Dinesen </t>
  </si>
  <si>
    <t>Emmy</t>
  </si>
  <si>
    <t>Malene Wilms</t>
  </si>
  <si>
    <t>Bella</t>
  </si>
  <si>
    <t>Ella</t>
  </si>
  <si>
    <t>Merete Klepp</t>
  </si>
  <si>
    <t>Louie</t>
  </si>
  <si>
    <t>Rocky</t>
  </si>
  <si>
    <t>Chuma</t>
  </si>
  <si>
    <t xml:space="preserve">Mikkel Bek </t>
  </si>
  <si>
    <t>Hechmann Running</t>
  </si>
  <si>
    <t>Bob</t>
  </si>
  <si>
    <t>Claus Hechmann</t>
  </si>
  <si>
    <t>`28:53</t>
  </si>
  <si>
    <t>Odie</t>
  </si>
  <si>
    <t>Katja Dahlgaard-Jalsing</t>
  </si>
  <si>
    <t>`27:50</t>
  </si>
  <si>
    <t>Sep</t>
  </si>
  <si>
    <t>Natascha Marie Larsen</t>
  </si>
  <si>
    <t>`26:04</t>
  </si>
  <si>
    <t>Nala</t>
  </si>
  <si>
    <t>Connie Nielsen</t>
  </si>
  <si>
    <t>Nova</t>
  </si>
  <si>
    <t>Helle Schwartz</t>
  </si>
  <si>
    <t>Rigby</t>
  </si>
  <si>
    <t>Camilla Dindorp</t>
  </si>
  <si>
    <t>Murphy</t>
  </si>
  <si>
    <t>Ronja</t>
  </si>
  <si>
    <t>Caroline Hansen</t>
  </si>
  <si>
    <t>Luca</t>
  </si>
  <si>
    <t>Tessa</t>
  </si>
  <si>
    <t>Scooby</t>
  </si>
  <si>
    <t>Lexi</t>
  </si>
  <si>
    <t>Buster</t>
  </si>
  <si>
    <t>Canicross 3KM</t>
  </si>
  <si>
    <t>Jannie Duelund</t>
  </si>
  <si>
    <t>Navn</t>
  </si>
  <si>
    <t>Jeg ved det var. Felicia Alexander Julius 7-10år Den hed Dorethe Luana Christian Fra den 11-14 å</t>
  </si>
  <si>
    <t>11-14 år</t>
  </si>
  <si>
    <t>Alexander Randeris</t>
  </si>
  <si>
    <t>Christian Øxenholt</t>
  </si>
  <si>
    <t>Dorethe Dinesen</t>
  </si>
  <si>
    <t>Lucas Gottschalk</t>
  </si>
  <si>
    <t>William Dahlgaard-Jalsing</t>
  </si>
  <si>
    <t>Alma Wilms</t>
  </si>
  <si>
    <t>Deltager nationalitet</t>
  </si>
  <si>
    <t>Signup ID</t>
  </si>
  <si>
    <t>Katrine Øxenholdt</t>
  </si>
  <si>
    <t xml:space="preserve">Bikejoering(MTB) </t>
  </si>
  <si>
    <t>Danmark</t>
  </si>
  <si>
    <t>Malene</t>
  </si>
  <si>
    <t>Wilms</t>
  </si>
  <si>
    <t>Olm</t>
  </si>
  <si>
    <t>Jeanette Olm</t>
  </si>
  <si>
    <t>Bjørnskov</t>
  </si>
  <si>
    <t>Line Bjørnskov</t>
  </si>
  <si>
    <t>Hannes</t>
  </si>
  <si>
    <t>Junge</t>
  </si>
  <si>
    <t>Hannes Junge</t>
  </si>
  <si>
    <t>Tyskland</t>
  </si>
  <si>
    <t>Lennart</t>
  </si>
  <si>
    <t>Brix</t>
  </si>
  <si>
    <t>Lennart Brix</t>
  </si>
  <si>
    <t>Bo</t>
  </si>
  <si>
    <t>Kollemorten</t>
  </si>
  <si>
    <t>Bo Kollemorten</t>
  </si>
  <si>
    <t>Mikkel</t>
  </si>
  <si>
    <t>Mikkel Bek</t>
  </si>
  <si>
    <t xml:space="preserve">Scooter(Kickbike) </t>
  </si>
  <si>
    <t>Guldhammer</t>
  </si>
  <si>
    <t>Camilla Guldhammer</t>
  </si>
  <si>
    <t>Linn K</t>
  </si>
  <si>
    <t>Øverland</t>
  </si>
  <si>
    <t>Linn K Øverland</t>
  </si>
  <si>
    <t>Julie valentin</t>
  </si>
  <si>
    <t>Møland</t>
  </si>
  <si>
    <t>Julie valentin Møland</t>
  </si>
  <si>
    <t xml:space="preserve">Canicross Lang </t>
  </si>
  <si>
    <t>Maria</t>
  </si>
  <si>
    <t>Christensson</t>
  </si>
  <si>
    <t>Maria Christensson</t>
  </si>
  <si>
    <t>Jonas</t>
  </si>
  <si>
    <t>Pultz</t>
  </si>
  <si>
    <t>Mørkeberg</t>
  </si>
  <si>
    <t>Karina Mørkeberg</t>
  </si>
  <si>
    <t>Nikoline</t>
  </si>
  <si>
    <t>Zora Andersen</t>
  </si>
  <si>
    <t>Nikoline Zora Andersen</t>
  </si>
  <si>
    <t>Bettina</t>
  </si>
  <si>
    <t>Kristoffersen</t>
  </si>
  <si>
    <t>Bettina Kristoffersen</t>
  </si>
  <si>
    <t>Katharina</t>
  </si>
  <si>
    <t>Helena Corneliussen</t>
  </si>
  <si>
    <t>Katharina Helena Corneliussen</t>
  </si>
  <si>
    <t>Jane Rasmussen</t>
  </si>
  <si>
    <t>Munk</t>
  </si>
  <si>
    <t>Bo Munk</t>
  </si>
  <si>
    <t>Norbert</t>
  </si>
  <si>
    <t>Lucke</t>
  </si>
  <si>
    <t>Norbert Lucke</t>
  </si>
  <si>
    <t>Vicky Andersen</t>
  </si>
  <si>
    <t>Granlund</t>
  </si>
  <si>
    <t>Michael Granlund</t>
  </si>
  <si>
    <t>Isabella</t>
  </si>
  <si>
    <t>Isabella Andersen</t>
  </si>
  <si>
    <t>Linda</t>
  </si>
  <si>
    <t>F.</t>
  </si>
  <si>
    <t>Linda F.</t>
  </si>
  <si>
    <t>Dyrbye</t>
  </si>
  <si>
    <t>Rikke Dyrbye</t>
  </si>
  <si>
    <t>Groth</t>
  </si>
  <si>
    <t>Emilie Groth</t>
  </si>
  <si>
    <t>Pia</t>
  </si>
  <si>
    <t>Buchardt</t>
  </si>
  <si>
    <t>Pia Buchardt</t>
  </si>
  <si>
    <t>Guido</t>
  </si>
  <si>
    <t>van Gucht</t>
  </si>
  <si>
    <t>Guido van Gucht</t>
  </si>
  <si>
    <t>Cattisz</t>
  </si>
  <si>
    <t>Goos</t>
  </si>
  <si>
    <t>Cattisz Goos</t>
  </si>
  <si>
    <t>Swantje</t>
  </si>
  <si>
    <t>Bachmann</t>
  </si>
  <si>
    <t>Swantje Bachmann</t>
  </si>
  <si>
    <t>Mathilde</t>
  </si>
  <si>
    <t>Meldal</t>
  </si>
  <si>
    <t>Mathilde Meldal</t>
  </si>
  <si>
    <t>Pernille Rasmussen</t>
  </si>
  <si>
    <t>Natascha Marie</t>
  </si>
  <si>
    <t>Lone Wagn</t>
  </si>
  <si>
    <t>Lone Wagn Nielsen</t>
  </si>
  <si>
    <t>Lotte Hansen</t>
  </si>
  <si>
    <t>Stina Haugaard</t>
  </si>
  <si>
    <t>Stina Haugaard Nielsen</t>
  </si>
  <si>
    <t>Nissen</t>
  </si>
  <si>
    <t>Nanna Nissen</t>
  </si>
  <si>
    <t>Pedersen</t>
  </si>
  <si>
    <t>Pernille Pedersen</t>
  </si>
  <si>
    <t>Rasmussen Lessow</t>
  </si>
  <si>
    <t>Anna Rasmussen Lessow</t>
  </si>
  <si>
    <t>Jannie</t>
  </si>
  <si>
    <t>Jannie Kristensen</t>
  </si>
  <si>
    <t>Anne Louise</t>
  </si>
  <si>
    <t>Paulsen</t>
  </si>
  <si>
    <t>Anne Louise Paulsen</t>
  </si>
  <si>
    <t>Heidi</t>
  </si>
  <si>
    <t>Basan</t>
  </si>
  <si>
    <t>Heidi Basan</t>
  </si>
  <si>
    <t>Poulsen</t>
  </si>
  <si>
    <t>Camilla Poulsen</t>
  </si>
  <si>
    <t>Birgitte</t>
  </si>
  <si>
    <t>Bjerregaard Jensen</t>
  </si>
  <si>
    <t>Birgitte Bjerregaard Jensen</t>
  </si>
  <si>
    <t>Grønkvist Villadsen</t>
  </si>
  <si>
    <t>Henrik Grønkvist Villadsen</t>
  </si>
  <si>
    <t>Helene Siggaard</t>
  </si>
  <si>
    <t>Helene Siggaard Kallehave</t>
  </si>
  <si>
    <t>Lea</t>
  </si>
  <si>
    <t>Mellerup-Lund</t>
  </si>
  <si>
    <t>Lea Mellerup-Lund</t>
  </si>
  <si>
    <t>Mia</t>
  </si>
  <si>
    <t>Berg</t>
  </si>
  <si>
    <t>Mia Berg</t>
  </si>
  <si>
    <t>Canicross børneløb</t>
  </si>
  <si>
    <t>Lessow</t>
  </si>
  <si>
    <t>Ronja Lessow</t>
  </si>
  <si>
    <t>Randeris</t>
  </si>
  <si>
    <t>Lukas</t>
  </si>
  <si>
    <t>Lukas Junge</t>
  </si>
  <si>
    <t>Dorethe</t>
  </si>
  <si>
    <t>Julie Valentin Møland</t>
  </si>
  <si>
    <t>Scooter</t>
  </si>
  <si>
    <t>Mænd</t>
  </si>
  <si>
    <t>Antal gennemførte</t>
  </si>
  <si>
    <t>Bike</t>
  </si>
  <si>
    <t>Kvinder</t>
  </si>
  <si>
    <t>Steffen Pohland</t>
  </si>
  <si>
    <t>Ursula Buten</t>
  </si>
  <si>
    <t>Sandra Lieth</t>
  </si>
  <si>
    <t>Jule Prins</t>
  </si>
  <si>
    <t>Meike Does</t>
  </si>
  <si>
    <t>Tommie Gustafsen</t>
  </si>
  <si>
    <t>Kort</t>
  </si>
  <si>
    <t>Janos Dani</t>
  </si>
  <si>
    <t>Thomas Svendsen</t>
  </si>
  <si>
    <t>Liva Søholt Tarchichi</t>
  </si>
  <si>
    <t>11-14</t>
  </si>
  <si>
    <t>Max Zimmermann</t>
  </si>
  <si>
    <t>Canicross 5-6 km</t>
  </si>
  <si>
    <t>Henrik Vindum Kviesgaard</t>
  </si>
  <si>
    <t>Sinus</t>
  </si>
  <si>
    <t>17:46</t>
  </si>
  <si>
    <t>MÅL</t>
  </si>
  <si>
    <t>1.(1)</t>
  </si>
  <si>
    <t/>
  </si>
  <si>
    <t>19.83</t>
  </si>
  <si>
    <t>Nicolas Hoog</t>
  </si>
  <si>
    <t>Prague</t>
  </si>
  <si>
    <t>19:52</t>
  </si>
  <si>
    <t>2.(2)</t>
  </si>
  <si>
    <t>27.73</t>
  </si>
  <si>
    <t>Rasmus</t>
  </si>
  <si>
    <t>19:58</t>
  </si>
  <si>
    <t>3.(1)</t>
  </si>
  <si>
    <t>29.39</t>
  </si>
  <si>
    <t>Kaos</t>
  </si>
  <si>
    <t>20:26</t>
  </si>
  <si>
    <t>4.(3)</t>
  </si>
  <si>
    <t>28.09</t>
  </si>
  <si>
    <t>Charlotte Hoog Møller</t>
  </si>
  <si>
    <t>Twix</t>
  </si>
  <si>
    <t>20:35</t>
  </si>
  <si>
    <t>5.(2)</t>
  </si>
  <si>
    <t>26.20</t>
  </si>
  <si>
    <t>20:45</t>
  </si>
  <si>
    <t>6.(3)</t>
  </si>
  <si>
    <t>23.68</t>
  </si>
  <si>
    <t>Trigger</t>
  </si>
  <si>
    <t>21:05</t>
  </si>
  <si>
    <t>7.(4)</t>
  </si>
  <si>
    <t>22.87</t>
  </si>
  <si>
    <t>21:19</t>
  </si>
  <si>
    <t>8.(4)</t>
  </si>
  <si>
    <t>18.74</t>
  </si>
  <si>
    <t>Jonas Ahnfelt-Rønne</t>
  </si>
  <si>
    <t>Spooky</t>
  </si>
  <si>
    <t>21:46</t>
  </si>
  <si>
    <t>9.(5)</t>
  </si>
  <si>
    <t>23.34</t>
  </si>
  <si>
    <t>Camilla Guldbæk</t>
  </si>
  <si>
    <t>21:57</t>
  </si>
  <si>
    <t>10.(5)</t>
  </si>
  <si>
    <t>25.38</t>
  </si>
  <si>
    <t>Aya</t>
  </si>
  <si>
    <t>22:11</t>
  </si>
  <si>
    <t>11.(6)</t>
  </si>
  <si>
    <t>26.18</t>
  </si>
  <si>
    <t>David Amtrup</t>
  </si>
  <si>
    <t>Boris</t>
  </si>
  <si>
    <t>22:30</t>
  </si>
  <si>
    <t>12.(7)</t>
  </si>
  <si>
    <t>18.90</t>
  </si>
  <si>
    <t>Atlas</t>
  </si>
  <si>
    <t>23:04</t>
  </si>
  <si>
    <t>13.(8)</t>
  </si>
  <si>
    <t>28.12</t>
  </si>
  <si>
    <t>Randeris Electric Lexi</t>
  </si>
  <si>
    <t>23:35</t>
  </si>
  <si>
    <t>14.(6)</t>
  </si>
  <si>
    <t>23:38</t>
  </si>
  <si>
    <t>15.(7)</t>
  </si>
  <si>
    <t>27.71</t>
  </si>
  <si>
    <t>Lily</t>
  </si>
  <si>
    <t>24:11</t>
  </si>
  <si>
    <t>16.(8)</t>
  </si>
  <si>
    <t>23.66</t>
  </si>
  <si>
    <t>24:38</t>
  </si>
  <si>
    <t>17.(9)</t>
  </si>
  <si>
    <t>27.56</t>
  </si>
  <si>
    <t>Klaus Johansen</t>
  </si>
  <si>
    <t>Ellie</t>
  </si>
  <si>
    <t>24:53</t>
  </si>
  <si>
    <t>18.(10)</t>
  </si>
  <si>
    <t>26.04</t>
  </si>
  <si>
    <t>Camilla Thelin</t>
  </si>
  <si>
    <t>Ebbe</t>
  </si>
  <si>
    <t>25:12</t>
  </si>
  <si>
    <t>19.(9)</t>
  </si>
  <si>
    <t>23.42</t>
  </si>
  <si>
    <t>Lady</t>
  </si>
  <si>
    <t>25:18</t>
  </si>
  <si>
    <t>20.(10)</t>
  </si>
  <si>
    <t>24.50</t>
  </si>
  <si>
    <t>Frida Nielsen</t>
  </si>
  <si>
    <t>25:22</t>
  </si>
  <si>
    <t>21.(11)</t>
  </si>
  <si>
    <t>21.71</t>
  </si>
  <si>
    <t>Saga</t>
  </si>
  <si>
    <t>25:29</t>
  </si>
  <si>
    <t>22.(12)</t>
  </si>
  <si>
    <t>28.20</t>
  </si>
  <si>
    <t>Sanne Juncher</t>
  </si>
  <si>
    <t>Kanzo</t>
  </si>
  <si>
    <t>25:36</t>
  </si>
  <si>
    <t>23.(13)</t>
  </si>
  <si>
    <t>30.82</t>
  </si>
  <si>
    <t>Mads Terkelsen</t>
  </si>
  <si>
    <t>Herluf</t>
  </si>
  <si>
    <t>25:56</t>
  </si>
  <si>
    <t>24.(11)</t>
  </si>
  <si>
    <t>31.23</t>
  </si>
  <si>
    <t>Sally</t>
  </si>
  <si>
    <t>26:34</t>
  </si>
  <si>
    <t>25.(12)</t>
  </si>
  <si>
    <t>20.94</t>
  </si>
  <si>
    <t>Keld Thomsen</t>
  </si>
  <si>
    <t>Tesla</t>
  </si>
  <si>
    <t>26:44</t>
  </si>
  <si>
    <t>26.(13)</t>
  </si>
  <si>
    <t>31.08</t>
  </si>
  <si>
    <t>Katrine Højfeldt Jakobsen</t>
  </si>
  <si>
    <t>Grif</t>
  </si>
  <si>
    <t>26:45</t>
  </si>
  <si>
    <t>27.(14)</t>
  </si>
  <si>
    <t>23.24</t>
  </si>
  <si>
    <t>Katrine Gro Nielsen</t>
  </si>
  <si>
    <t>Geo</t>
  </si>
  <si>
    <t>27:25</t>
  </si>
  <si>
    <t>28.(15)</t>
  </si>
  <si>
    <t>31.35</t>
  </si>
  <si>
    <t>Misjo</t>
  </si>
  <si>
    <t>27:35</t>
  </si>
  <si>
    <t>29.(14)</t>
  </si>
  <si>
    <t>33.65</t>
  </si>
  <si>
    <t>27:52</t>
  </si>
  <si>
    <t>30.(15)</t>
  </si>
  <si>
    <t>35.50</t>
  </si>
  <si>
    <t>28:03</t>
  </si>
  <si>
    <t>31.(16)</t>
  </si>
  <si>
    <t>29.91</t>
  </si>
  <si>
    <t>Jannie Striboldt</t>
  </si>
  <si>
    <t>28:04</t>
  </si>
  <si>
    <t>32.(17)</t>
  </si>
  <si>
    <t>33.51</t>
  </si>
  <si>
    <t>28:32</t>
  </si>
  <si>
    <t>33.(16)</t>
  </si>
  <si>
    <t>28.21</t>
  </si>
  <si>
    <t>Martin Lyngby Nielsen</t>
  </si>
  <si>
    <t>Chilli</t>
  </si>
  <si>
    <t>28:49</t>
  </si>
  <si>
    <t>35.(17)</t>
  </si>
  <si>
    <t>41.44</t>
  </si>
  <si>
    <t>Brian Nørtoft Berntsen</t>
  </si>
  <si>
    <t>Conrad</t>
  </si>
  <si>
    <t>28:55</t>
  </si>
  <si>
    <t>36.(18)</t>
  </si>
  <si>
    <t>37.06</t>
  </si>
  <si>
    <t>Molly</t>
  </si>
  <si>
    <t>28:59</t>
  </si>
  <si>
    <t>37.(19)</t>
  </si>
  <si>
    <t>31.50</t>
  </si>
  <si>
    <t>Loui</t>
  </si>
  <si>
    <t>29:32</t>
  </si>
  <si>
    <t>38.(20)</t>
  </si>
  <si>
    <t>29.27</t>
  </si>
  <si>
    <t>30:14</t>
  </si>
  <si>
    <t>39.(21)</t>
  </si>
  <si>
    <t>26.46</t>
  </si>
  <si>
    <t>Rio</t>
  </si>
  <si>
    <t>30:21</t>
  </si>
  <si>
    <t>40.(22)</t>
  </si>
  <si>
    <t>39.36</t>
  </si>
  <si>
    <t>30:26</t>
  </si>
  <si>
    <t>41.(23)</t>
  </si>
  <si>
    <t>32.40</t>
  </si>
  <si>
    <t>Mads Heller</t>
  </si>
  <si>
    <t>Stella</t>
  </si>
  <si>
    <t>30:33</t>
  </si>
  <si>
    <t>42.(19)</t>
  </si>
  <si>
    <t>34.29</t>
  </si>
  <si>
    <t>Liza Andersen</t>
  </si>
  <si>
    <t>Nuella</t>
  </si>
  <si>
    <t>30:45</t>
  </si>
  <si>
    <t>43.(24)</t>
  </si>
  <si>
    <t>35.55</t>
  </si>
  <si>
    <t>30:54</t>
  </si>
  <si>
    <t>44.(25)</t>
  </si>
  <si>
    <t>29.94</t>
  </si>
  <si>
    <t>Sandra Salløe</t>
  </si>
  <si>
    <t>Arlo</t>
  </si>
  <si>
    <t>31:01</t>
  </si>
  <si>
    <t>45.(26)</t>
  </si>
  <si>
    <t>32.35</t>
  </si>
  <si>
    <t>Pia Klöczl</t>
  </si>
  <si>
    <t>Duna</t>
  </si>
  <si>
    <t>31:53</t>
  </si>
  <si>
    <t>46.(27)</t>
  </si>
  <si>
    <t>36.44</t>
  </si>
  <si>
    <t>Josephine Løvendahl</t>
  </si>
  <si>
    <t>Fenris</t>
  </si>
  <si>
    <t>31:55</t>
  </si>
  <si>
    <t>47.(28)</t>
  </si>
  <si>
    <t>27.53</t>
  </si>
  <si>
    <t>Lulu</t>
  </si>
  <si>
    <t>32:11</t>
  </si>
  <si>
    <t>48.(20)</t>
  </si>
  <si>
    <t>38.60</t>
  </si>
  <si>
    <t>Natali Hursid</t>
  </si>
  <si>
    <t>Rico</t>
  </si>
  <si>
    <t>32:20</t>
  </si>
  <si>
    <t>49.(29)</t>
  </si>
  <si>
    <t>32.06</t>
  </si>
  <si>
    <t>Malene Iversen</t>
  </si>
  <si>
    <t>Lilly</t>
  </si>
  <si>
    <t>32:29</t>
  </si>
  <si>
    <t>50.(30)</t>
  </si>
  <si>
    <t>29.50</t>
  </si>
  <si>
    <t>Salvatore Trimarchi</t>
  </si>
  <si>
    <t>32:49</t>
  </si>
  <si>
    <t>51.(21)</t>
  </si>
  <si>
    <t>33.50</t>
  </si>
  <si>
    <t>Lone Peijs</t>
  </si>
  <si>
    <t>Basse</t>
  </si>
  <si>
    <t>32:56</t>
  </si>
  <si>
    <t>52.(31)</t>
  </si>
  <si>
    <t>36.04</t>
  </si>
  <si>
    <t>33:21</t>
  </si>
  <si>
    <t>53.(32)</t>
  </si>
  <si>
    <t>36.82</t>
  </si>
  <si>
    <t>Lene Funder Hein</t>
  </si>
  <si>
    <t>Sejr</t>
  </si>
  <si>
    <t>33:28</t>
  </si>
  <si>
    <t>54.(33)</t>
  </si>
  <si>
    <t>38.37</t>
  </si>
  <si>
    <t>Maibritt Rossil</t>
  </si>
  <si>
    <t>Choko</t>
  </si>
  <si>
    <t>33:30</t>
  </si>
  <si>
    <t>55.(34)</t>
  </si>
  <si>
    <t>36.49</t>
  </si>
  <si>
    <t>Dorte Mogensen</t>
  </si>
  <si>
    <t>Fiona</t>
  </si>
  <si>
    <t>34:36</t>
  </si>
  <si>
    <t>56.(35)</t>
  </si>
  <si>
    <t>37.98</t>
  </si>
  <si>
    <t>Brian Hansen</t>
  </si>
  <si>
    <t>Balder</t>
  </si>
  <si>
    <t>35:03</t>
  </si>
  <si>
    <t>57.(22)</t>
  </si>
  <si>
    <t>35.70</t>
  </si>
  <si>
    <t>35:12</t>
  </si>
  <si>
    <t>58.(36)</t>
  </si>
  <si>
    <t>38.10</t>
  </si>
  <si>
    <t>Iben Jensen</t>
  </si>
  <si>
    <t>Kingo</t>
  </si>
  <si>
    <t>35:16</t>
  </si>
  <si>
    <t>59.(37)</t>
  </si>
  <si>
    <t>35.34</t>
  </si>
  <si>
    <t>36:34</t>
  </si>
  <si>
    <t>60.(38)</t>
  </si>
  <si>
    <t>37.64</t>
  </si>
  <si>
    <t>Michelle Selsted</t>
  </si>
  <si>
    <t>Storm</t>
  </si>
  <si>
    <t>36:56</t>
  </si>
  <si>
    <t>61.(39)</t>
  </si>
  <si>
    <t>34.56</t>
  </si>
  <si>
    <t>Hanne Sørensen</t>
  </si>
  <si>
    <t>Tasja</t>
  </si>
  <si>
    <t>38:38</t>
  </si>
  <si>
    <t>62.(40)</t>
  </si>
  <si>
    <t>38.84</t>
  </si>
  <si>
    <t>Tine Lund</t>
  </si>
  <si>
    <t>Hennining</t>
  </si>
  <si>
    <t>39:00</t>
  </si>
  <si>
    <t>63.(41)</t>
  </si>
  <si>
    <t>27.72</t>
  </si>
  <si>
    <t>Katharina Corneliussen</t>
  </si>
  <si>
    <t>39:07</t>
  </si>
  <si>
    <t>64.(42)</t>
  </si>
  <si>
    <t>27.81</t>
  </si>
  <si>
    <t>Randi Kynde</t>
  </si>
  <si>
    <t>39:14</t>
  </si>
  <si>
    <t>65.(43)</t>
  </si>
  <si>
    <t>43.04</t>
  </si>
  <si>
    <t>Scott Thompson</t>
  </si>
  <si>
    <t>Ffion</t>
  </si>
  <si>
    <t>39:16</t>
  </si>
  <si>
    <t>66.(23)</t>
  </si>
  <si>
    <t>24.72</t>
  </si>
  <si>
    <t>Claus Pavar</t>
  </si>
  <si>
    <t>Nellie</t>
  </si>
  <si>
    <t>39:48</t>
  </si>
  <si>
    <t>67.(24)</t>
  </si>
  <si>
    <t>45.76</t>
  </si>
  <si>
    <t>Sanne Lund</t>
  </si>
  <si>
    <t>Belli</t>
  </si>
  <si>
    <t>39:59</t>
  </si>
  <si>
    <t>68.(44)</t>
  </si>
  <si>
    <t>45.04</t>
  </si>
  <si>
    <t>Susan Baad</t>
  </si>
  <si>
    <t>Kenya</t>
  </si>
  <si>
    <t>40:19</t>
  </si>
  <si>
    <t>69.(45)</t>
  </si>
  <si>
    <t>42.06</t>
  </si>
  <si>
    <t>Christine Sørensen</t>
  </si>
  <si>
    <t>Waterfox Kid Koby</t>
  </si>
  <si>
    <t>40:29</t>
  </si>
  <si>
    <t>70.(46)</t>
  </si>
  <si>
    <t>46.56</t>
  </si>
  <si>
    <t>Janne Rasmussen</t>
  </si>
  <si>
    <t>Boss</t>
  </si>
  <si>
    <t>40:44</t>
  </si>
  <si>
    <t>71.(47)</t>
  </si>
  <si>
    <t>34.88</t>
  </si>
  <si>
    <t>Pia Christensen</t>
  </si>
  <si>
    <t>42:11</t>
  </si>
  <si>
    <t>72.(48)</t>
  </si>
  <si>
    <t>31.25</t>
  </si>
  <si>
    <t>Kategori</t>
  </si>
  <si>
    <t>Tid</t>
  </si>
  <si>
    <t>Place</t>
  </si>
  <si>
    <t>Alder</t>
  </si>
  <si>
    <t>Senior herre</t>
  </si>
  <si>
    <t>Master 2 herre</t>
  </si>
  <si>
    <t>Master 2 damer</t>
  </si>
  <si>
    <t>Master 1 damer</t>
  </si>
  <si>
    <t>Senior damer</t>
  </si>
  <si>
    <t>Master 3 herrer</t>
  </si>
  <si>
    <t>Master 1 herrer</t>
  </si>
  <si>
    <t>Master 3 damer</t>
  </si>
  <si>
    <t>Master 2 DAMER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</si>
</sst>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indexed="8"/>
      <name val="Calibri"/>
      <family val="2"/>
      <scheme val="minor"/>
    </font>
    <font>
      <sz val="11"/>
      <color rgb="FF080809"/>
      <name val="Segoe UI Historic"/>
      <family val="2"/>
    </font>
    <font>
      <sz val="11"/>
      <color rgb="FF2C2C2C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33">
    <xf numFmtId="0" fontId="0" fillId="0" borderId="0" xfId="0"/>
    <xf numFmtId="0" fontId="5" fillId="0" borderId="0" xfId="0" applyFont="1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0" fillId="0" borderId="0" xfId="0" applyNumberFormat="1"/>
    <xf numFmtId="0" fontId="6" fillId="0" borderId="0" xfId="0" applyFont="1"/>
    <xf numFmtId="16" fontId="0" fillId="0" borderId="0" xfId="0" applyNumberFormat="1"/>
    <xf numFmtId="0" fontId="4" fillId="0" borderId="0" xfId="1"/>
    <xf numFmtId="46" fontId="4" fillId="0" borderId="0" xfId="1" applyNumberFormat="1"/>
    <xf numFmtId="20" fontId="4" fillId="0" borderId="0" xfId="1" applyNumberFormat="1"/>
    <xf numFmtId="45" fontId="4" fillId="0" borderId="0" xfId="1" applyNumberFormat="1"/>
    <xf numFmtId="0" fontId="4" fillId="2" borderId="0" xfId="1" applyFill="1"/>
    <xf numFmtId="0" fontId="6" fillId="0" borderId="1" xfId="0" applyFont="1" applyBorder="1"/>
    <xf numFmtId="16" fontId="6" fillId="0" borderId="1" xfId="0" applyNumberFormat="1" applyFont="1" applyBorder="1"/>
    <xf numFmtId="0" fontId="3" fillId="0" borderId="0" xfId="1" applyFont="1"/>
    <xf numFmtId="0" fontId="7" fillId="0" borderId="0" xfId="0" applyFont="1"/>
    <xf numFmtId="0" fontId="8" fillId="0" borderId="0" xfId="0" applyFont="1"/>
    <xf numFmtId="0" fontId="2" fillId="0" borderId="0" xfId="1" applyFont="1"/>
    <xf numFmtId="49" fontId="0" fillId="3" borderId="0" xfId="0" applyNumberFormat="1" applyFill="1"/>
    <xf numFmtId="0" fontId="0" fillId="3" borderId="0" xfId="0" applyFill="1"/>
    <xf numFmtId="0" fontId="1" fillId="0" borderId="0" xfId="1" applyFont="1"/>
    <xf numFmtId="0" fontId="6" fillId="3" borderId="0" xfId="0" applyFont="1" applyFill="1"/>
    <xf numFmtId="16" fontId="0" fillId="0" borderId="0" xfId="0" quotePrefix="1" applyNumberFormat="1"/>
    <xf numFmtId="0" fontId="0" fillId="0" borderId="0" xfId="0" quotePrefix="1"/>
    <xf numFmtId="0" fontId="9" fillId="0" borderId="0" xfId="2"/>
    <xf numFmtId="22" fontId="9" fillId="0" borderId="0" xfId="2" applyNumberFormat="1"/>
    <xf numFmtId="0" fontId="9" fillId="3" borderId="0" xfId="2" applyFill="1"/>
    <xf numFmtId="0" fontId="3" fillId="3" borderId="0" xfId="1" applyFont="1" applyFill="1"/>
    <xf numFmtId="0" fontId="4" fillId="3" borderId="0" xfId="1" applyFill="1"/>
  </cellXfs>
  <cellStyles count="3">
    <cellStyle name="Normal" xfId="0" builtinId="0"/>
    <cellStyle name="Normal 2" xfId="1" xr:uid="{9EB288FB-477E-474F-9A87-E6DDA4C7CA21}"/>
    <cellStyle name="Normal 3" xfId="2" xr:uid="{3E022AD1-43E9-4052-A46F-4D1134865CB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an Rehn Kokholm (CHKSO)" refreshedDate="45663.654305555552" createdVersion="8" refreshedVersion="8" minRefreshableVersion="3" recordCount="166" xr:uid="{F6E9B6BB-B112-4620-B85D-4A290CD131B6}">
  <cacheSource type="worksheet">
    <worksheetSource ref="A1:L167" sheet="Mariager"/>
  </cacheSource>
  <cacheFields count="13">
    <cacheField name="Startnr." numFmtId="0">
      <sharedItems containsMixedTypes="1" containsNumber="1" containsInteger="1" minValue="101" maxValue="227"/>
    </cacheField>
    <cacheField name="Fornavn" numFmtId="49">
      <sharedItems/>
    </cacheField>
    <cacheField name="Efternavn" numFmtId="49">
      <sharedItems/>
    </cacheField>
    <cacheField name="Fulde navn" numFmtId="49">
      <sharedItems count="133">
        <s v="Katrine Rehn"/>
        <s v="Camilla Lennert Guldbæk"/>
        <s v="Camilla Sinkbæk"/>
        <s v="Helle Norman"/>
        <s v="Søren Gramkow"/>
        <s v="Anita Hjul Seedorf"/>
        <s v="Kim Jæger"/>
        <s v="Martin Grimshaw"/>
        <s v="Anders Nielsen"/>
        <s v="Marianne Bruun Nielsen"/>
        <s v="Randi Hasselgren"/>
        <s v="Claes Rehn"/>
        <s v="Alexandra Rehn Kokholm"/>
        <s v="Henrik Søegaard"/>
        <s v="Steffen K Juul"/>
        <s v="Carina Bak Dinesen"/>
        <s v="Julius Dinesen"/>
        <s v="Philip Hust Johansen"/>
        <s v="Rie Worsøe"/>
        <s v="Berit Kokholm Skøtt"/>
        <s v="Christina Haurum"/>
        <s v="Eva Bang Rasmussen"/>
        <s v="Kitt Husted"/>
        <s v="Pernille Lykke Løfquist"/>
        <s v="Annemette Kristensen"/>
        <s v="Jesper Larsen"/>
        <s v="Katrine Bang Øxenholdt"/>
        <s v="Christian Bang Øxenholdt"/>
        <s v="Annika Thor"/>
        <s v="Felicia Thor"/>
        <s v="Alva Thor"/>
        <s v="Eva Malene Hartmann"/>
        <s v="Yannick Cao Van Truong"/>
        <s v="Lone Nedergaard Jensen"/>
        <s v="Luana Trensig"/>
        <s v="Maja Albrecht Nielsen"/>
        <s v="Sabina Østerlev"/>
        <s v="Cecilie Marie Aagaard"/>
        <s v="Mikkel Victor Bek"/>
        <s v="Caroline Kjærgaard Hansen"/>
        <s v="Rikke Munk Andersen"/>
        <s v="Cecilia Dall Frederiksen"/>
        <s v="Jack Nørgaard Wiffen"/>
        <s v="Camilla Jæger"/>
        <s v="Merete Rosann Poulsen"/>
        <s v="Jonas Ravnholt Møller"/>
        <s v="Jane Schmidt"/>
        <s v="Stig Christensen"/>
        <s v="Thomas Skibelund"/>
        <s v="Phi Valentin Skibelund"/>
        <s v="Ellen Jakobsen"/>
        <s v="Vicky Andersen Nielsen"/>
        <s v="Christina Jensen"/>
        <s v="Lisa Nørholm"/>
        <s v="Jan Brik Hansen"/>
        <s v="Cecilie Holm"/>
        <s v="Inger Kjærsgård"/>
        <s v="Mie Hjorth Berthelsen"/>
        <s v="Gitte Kornum"/>
        <s v="Mette Holm"/>
        <s v="Flemming Kallehauge"/>
        <s v="Nanna Holt Jessen"/>
        <s v="Liv Holt Jessen"/>
        <s v="casper skjold"/>
        <s v="Christina Ollonqvist"/>
        <s v="Maibritt Tukjær"/>
        <s v="Torben Sæderup"/>
        <s v="Allan Møller Randeris"/>
        <s v="Alexander Møller Randeris"/>
        <s v="Lise Sørensen"/>
        <s v="Lærke Sparre Mikkelsen"/>
        <s v="Nadja Kronborg"/>
        <s v="Nanna Munk-Hansen"/>
        <s v="Annemarie Munk-Hansen"/>
        <s v="Ellen Andersen"/>
        <s v="Kristina Nautrup"/>
        <s v="Torben Machon"/>
        <s v="Mille Frandsen"/>
        <s v="Karina Kannegaard"/>
        <s v="Frederik Møller"/>
        <s v="Sara Rehn"/>
        <s v="Rikke Skaarup Jungersen"/>
        <s v="Irene Lønvig"/>
        <s v="Camilla Coenen"/>
        <s v="Markus Balling"/>
        <s v="Theresa Hansen"/>
        <s v="Karoline Jensen"/>
        <s v="Bine skov Jensen"/>
        <s v="Karoline Sidelmann Brinch"/>
        <s v="Simone Schrøder Falckenberg"/>
        <s v="Eva Behrman"/>
        <s v="Anna Bjerrehuus"/>
        <s v="Hanne Lund"/>
        <s v="Cecilia Diana Fabricius Bondo"/>
        <s v="Mark Valentin"/>
        <s v="Janni Terkelsen"/>
        <s v="Mette Hansen"/>
        <s v="Line Meldgaard-Heilesen"/>
        <s v="Søren Herping-Hansen"/>
        <s v="Annemarie Munk Hansen"/>
        <s v="Henriette Trenskow"/>
        <s v="Heike Ebner"/>
        <s v="Anne-Mette Harbo Andersen"/>
        <s v="Ellen Jacobsen"/>
        <s v="Lotte Raal"/>
        <s v="Marcus Sloth Jørgensen"/>
        <s v="Hanne Lauridsen"/>
        <s v="Sacha Drengsgaard Bentsen"/>
        <s v="Henrik Kviesgaard"/>
        <s v="Michael Frost"/>
        <s v="Chloe Frost"/>
        <s v="Cecilie Aagaard"/>
        <s v="Sabrina Winther"/>
        <s v="Anne Wonge"/>
        <s v="Stina Sømod Flou Castor"/>
        <s v="Emilie Knudsen"/>
        <s v="Pernille Krümmel"/>
        <s v="Mikkel Funder Hein"/>
        <s v="Liv Funder Krogh"/>
        <s v="Helene Kallehave"/>
        <s v="Marie Rønn"/>
        <s v="Camilla Alma Emilie Rahbech"/>
        <s v="Lærke Højbjerg"/>
        <s v="Maja Nielsen"/>
        <s v="Christian Kokholm"/>
        <s v="Frederik Nielsen"/>
        <s v="Mie Hjort Berthelsen"/>
        <s v="Eva Marlene Hartmann"/>
        <s v="Jeanette Lambertsen"/>
        <s v="Eva Behrmann"/>
        <s v="Sisse Tollestrup Kallehave"/>
        <s v="Morten Balling"/>
        <s v="Piet Alex Kristensen"/>
      </sharedItems>
    </cacheField>
    <cacheField name="Køn" numFmtId="49">
      <sharedItems count="2">
        <s v="F"/>
        <s v="M"/>
      </sharedItems>
    </cacheField>
    <cacheField name="Klub/Firma" numFmtId="0">
      <sharedItems containsBlank="1"/>
    </cacheField>
    <cacheField name="Distance" numFmtId="49">
      <sharedItems count="6">
        <s v="Canicross kort"/>
        <s v="Canicross lang"/>
        <s v="Bikejoring"/>
        <s v="Børneløb"/>
        <s v="Kickbike"/>
        <s v="Stafet 3x1 km canicross"/>
      </sharedItems>
    </cacheField>
    <cacheField name="Fødselsdag" numFmtId="164">
      <sharedItems containsSemiMixedTypes="0" containsNonDate="0" containsDate="1" containsString="0" minDate="1958-02-14T00:00:00" maxDate="2017-09-12T00:00:00"/>
    </cacheField>
    <cacheField name="Alder på dagen" numFmtId="1">
      <sharedItems containsSemiMixedTypes="0" containsString="0" containsNumber="1" containsInteger="1" minValue="7" maxValue="66"/>
    </cacheField>
    <cacheField name="Aldersklasse" numFmtId="49">
      <sharedItems count="5">
        <s v="-"/>
        <s v="Senior"/>
        <s v="Master 1"/>
        <s v="Master 2"/>
        <s v="Master 3"/>
      </sharedItems>
    </cacheField>
    <cacheField name="Placering" numFmtId="49">
      <sharedItems count="54">
        <s v="DNS"/>
        <s v="7"/>
        <s v="34"/>
        <s v="5"/>
        <s v="35"/>
        <s v="31"/>
        <s v="4"/>
        <s v="18"/>
        <s v="19"/>
        <s v="17"/>
        <s v="1"/>
        <s v="27"/>
        <s v="14"/>
        <s v="11"/>
        <s v="39"/>
        <s v="33"/>
        <s v="23"/>
        <s v="22"/>
        <s v="43"/>
        <s v="20"/>
        <s v="51"/>
        <s v="10"/>
        <s v="2"/>
        <s v="13"/>
        <s v="38"/>
        <s v="6"/>
        <s v="16"/>
        <s v="36"/>
        <s v="9"/>
        <s v="3"/>
        <s v="44"/>
        <s v="49"/>
        <s v="28"/>
        <s v="25"/>
        <s v="45"/>
        <s v="40"/>
        <s v="26"/>
        <s v="8"/>
        <s v="52"/>
        <s v="12"/>
        <s v="41"/>
        <s v="46"/>
        <s v="24"/>
        <s v="37"/>
        <s v="15"/>
        <s v="50"/>
        <s v="53"/>
        <s v="30"/>
        <s v="32"/>
        <s v="29"/>
        <s v="48"/>
        <s v="21"/>
        <s v="47"/>
        <s v="42"/>
      </sharedItems>
    </cacheField>
    <cacheField name="Placering køn" numFmtId="49">
      <sharedItems/>
    </cacheField>
    <cacheField name="Placering aldersklass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n v="101"/>
    <s v="Katrine"/>
    <s v="Rehn"/>
    <x v="0"/>
    <x v="0"/>
    <s v="K9 Runners Mariager"/>
    <x v="0"/>
    <d v="1973-04-09T00:00:00"/>
    <n v="51"/>
    <x v="0"/>
    <x v="0"/>
    <s v="DNS"/>
    <s v="DNS"/>
  </r>
  <r>
    <n v="102"/>
    <s v="Camilla"/>
    <s v="Lennert Guldbæk"/>
    <x v="1"/>
    <x v="0"/>
    <s v="K9 Runners Mariager"/>
    <x v="1"/>
    <d v="1990-02-09T00:00:00"/>
    <n v="34"/>
    <x v="1"/>
    <x v="1"/>
    <s v="3"/>
    <s v="2"/>
  </r>
  <r>
    <n v="103"/>
    <s v="Camilla"/>
    <s v="Sinkbæk"/>
    <x v="2"/>
    <x v="0"/>
    <s v="K9 Runners Mariager"/>
    <x v="1"/>
    <d v="1994-06-27T00:00:00"/>
    <n v="30"/>
    <x v="1"/>
    <x v="2"/>
    <s v="20"/>
    <s v="11"/>
  </r>
  <r>
    <n v="104"/>
    <s v="Helle"/>
    <s v="Norman"/>
    <x v="3"/>
    <x v="0"/>
    <s v="K9 Runners Mariager"/>
    <x v="0"/>
    <d v="1979-11-03T00:00:00"/>
    <n v="45"/>
    <x v="0"/>
    <x v="2"/>
    <s v="26"/>
    <m/>
  </r>
  <r>
    <n v="105"/>
    <s v="Søren"/>
    <s v="Gramkow"/>
    <x v="4"/>
    <x v="1"/>
    <s v="K9 Runners Mariager"/>
    <x v="0"/>
    <d v="1972-04-25T00:00:00"/>
    <n v="52"/>
    <x v="0"/>
    <x v="3"/>
    <s v="3"/>
    <m/>
  </r>
  <r>
    <n v="106"/>
    <s v="Anita Hjul"/>
    <s v="Seedorf"/>
    <x v="5"/>
    <x v="0"/>
    <s v="K9 Runners Mariager"/>
    <x v="0"/>
    <d v="1968-08-27T00:00:00"/>
    <n v="56"/>
    <x v="0"/>
    <x v="4"/>
    <s v="27"/>
    <m/>
  </r>
  <r>
    <n v="107"/>
    <s v="Kim"/>
    <s v="Jæger"/>
    <x v="6"/>
    <x v="1"/>
    <s v="Dog run dk"/>
    <x v="1"/>
    <d v="1977-07-29T00:00:00"/>
    <n v="47"/>
    <x v="2"/>
    <x v="5"/>
    <s v="14"/>
    <s v="4"/>
  </r>
  <r>
    <n v="108"/>
    <s v="Martin"/>
    <s v="Grimshaw"/>
    <x v="7"/>
    <x v="1"/>
    <s v="Team Hounds"/>
    <x v="1"/>
    <d v="1979-12-31T00:00:00"/>
    <n v="44"/>
    <x v="2"/>
    <x v="6"/>
    <s v="4"/>
    <s v="2"/>
  </r>
  <r>
    <n v="109"/>
    <s v="Anders"/>
    <s v="Nielsen"/>
    <x v="8"/>
    <x v="1"/>
    <s v="K9 Runners Mariager"/>
    <x v="1"/>
    <d v="1977-04-09T00:00:00"/>
    <n v="47"/>
    <x v="2"/>
    <x v="7"/>
    <s v="9"/>
    <s v="3"/>
  </r>
  <r>
    <n v="110"/>
    <s v="Marianne"/>
    <s v="Bruun Nielsen"/>
    <x v="9"/>
    <x v="0"/>
    <s v="K9 Runners Mariager"/>
    <x v="1"/>
    <d v="1981-04-29T00:00:00"/>
    <n v="43"/>
    <x v="2"/>
    <x v="8"/>
    <s v="10"/>
    <s v="2"/>
  </r>
  <r>
    <n v="111"/>
    <s v="Randi"/>
    <s v="Hasselgren"/>
    <x v="10"/>
    <x v="0"/>
    <s v="K9 Runners Mariager"/>
    <x v="0"/>
    <d v="1964-10-21T00:00:00"/>
    <n v="60"/>
    <x v="0"/>
    <x v="9"/>
    <s v="11"/>
    <m/>
  </r>
  <r>
    <n v="112"/>
    <s v="Claes"/>
    <s v="Rehn"/>
    <x v="11"/>
    <x v="1"/>
    <s v="K9 Runners Mariager"/>
    <x v="2"/>
    <d v="1971-07-01T00:00:00"/>
    <n v="53"/>
    <x v="0"/>
    <x v="10"/>
    <s v="1"/>
    <m/>
  </r>
  <r>
    <n v="113"/>
    <s v="Alexandra"/>
    <s v="Rehn Kokholm"/>
    <x v="12"/>
    <x v="0"/>
    <s v="K9 Runners Mariager"/>
    <x v="0"/>
    <d v="1995-05-31T00:00:00"/>
    <n v="29"/>
    <x v="0"/>
    <x v="11"/>
    <s v="21"/>
    <m/>
  </r>
  <r>
    <n v="114"/>
    <s v="Henrik"/>
    <s v="Søegaard"/>
    <x v="13"/>
    <x v="1"/>
    <s v="Canicross Østjylland"/>
    <x v="1"/>
    <d v="1973-07-29T00:00:00"/>
    <n v="51"/>
    <x v="3"/>
    <x v="12"/>
    <s v="8"/>
    <s v="2"/>
  </r>
  <r>
    <n v="115"/>
    <s v="Steffen"/>
    <s v="K Juul"/>
    <x v="14"/>
    <x v="1"/>
    <s v="Team Nordsjælland"/>
    <x v="2"/>
    <d v="1977-10-18T00:00:00"/>
    <n v="47"/>
    <x v="0"/>
    <x v="3"/>
    <s v="4"/>
    <m/>
  </r>
  <r>
    <n v="116"/>
    <s v="Carina"/>
    <s v="Bak Dinesen"/>
    <x v="15"/>
    <x v="0"/>
    <s v="Dog run dk"/>
    <x v="2"/>
    <d v="1979-10-02T00:00:00"/>
    <n v="45"/>
    <x v="0"/>
    <x v="13"/>
    <s v="7"/>
    <m/>
  </r>
  <r>
    <n v="117"/>
    <s v="Julius"/>
    <s v="Dinesen"/>
    <x v="16"/>
    <x v="1"/>
    <s v="Dog run dk"/>
    <x v="3"/>
    <d v="2014-05-18T00:00:00"/>
    <n v="10"/>
    <x v="0"/>
    <x v="6"/>
    <s v="3"/>
    <m/>
  </r>
  <r>
    <n v="118"/>
    <s v="Philip"/>
    <s v="Hust Johansen"/>
    <x v="17"/>
    <x v="1"/>
    <s v="CaniXFyn / FAGI"/>
    <x v="1"/>
    <d v="1993-06-23T00:00:00"/>
    <n v="31"/>
    <x v="1"/>
    <x v="0"/>
    <s v="DNS"/>
    <s v="DNS"/>
  </r>
  <r>
    <n v="119"/>
    <s v="Rie"/>
    <s v="Worsøe"/>
    <x v="18"/>
    <x v="0"/>
    <m/>
    <x v="1"/>
    <d v="1975-03-24T00:00:00"/>
    <n v="49"/>
    <x v="2"/>
    <x v="14"/>
    <s v="25"/>
    <s v="10"/>
  </r>
  <r>
    <n v="120"/>
    <s v="Berit"/>
    <s v="Kokholm Skøtt"/>
    <x v="19"/>
    <x v="0"/>
    <s v=""/>
    <x v="0"/>
    <d v="1969-07-25T00:00:00"/>
    <n v="55"/>
    <x v="0"/>
    <x v="15"/>
    <s v="25"/>
    <m/>
  </r>
  <r>
    <n v="121"/>
    <s v="Christina"/>
    <s v="Haurum"/>
    <x v="20"/>
    <x v="0"/>
    <s v="Canicross Østjylland"/>
    <x v="1"/>
    <d v="1982-04-30T00:00:00"/>
    <n v="42"/>
    <x v="2"/>
    <x v="16"/>
    <s v="14"/>
    <s v="5"/>
  </r>
  <r>
    <n v="122"/>
    <s v="Eva Bang"/>
    <s v="Rasmussen"/>
    <x v="21"/>
    <x v="0"/>
    <s v="Canicross Østjylland"/>
    <x v="1"/>
    <d v="1975-03-01T00:00:00"/>
    <n v="49"/>
    <x v="2"/>
    <x v="17"/>
    <s v="13"/>
    <s v="4"/>
  </r>
  <r>
    <n v="123"/>
    <s v="Kitt"/>
    <s v="Husted"/>
    <x v="22"/>
    <x v="0"/>
    <s v="Dirty Paws Silkeborg"/>
    <x v="0"/>
    <d v="1980-03-26T00:00:00"/>
    <n v="44"/>
    <x v="0"/>
    <x v="18"/>
    <s v="35"/>
    <m/>
  </r>
  <r>
    <n v="124"/>
    <s v="Pernille Lykke"/>
    <s v="Løfquist"/>
    <x v="23"/>
    <x v="0"/>
    <s v="#Rushpaw"/>
    <x v="0"/>
    <d v="1976-03-10T00:00:00"/>
    <n v="48"/>
    <x v="0"/>
    <x v="19"/>
    <s v="14"/>
    <m/>
  </r>
  <r>
    <n v="125"/>
    <s v="Annemette"/>
    <s v="Kristensen"/>
    <x v="24"/>
    <x v="0"/>
    <s v="Dirty Paws Silkeborg"/>
    <x v="0"/>
    <d v="1971-12-13T00:00:00"/>
    <n v="52"/>
    <x v="0"/>
    <x v="5"/>
    <s v="23"/>
    <m/>
  </r>
  <r>
    <n v="126"/>
    <s v="Jesper"/>
    <s v="Larsen"/>
    <x v="25"/>
    <x v="1"/>
    <s v="Kennel Golden Glitters"/>
    <x v="0"/>
    <d v="1974-06-23T00:00:00"/>
    <n v="50"/>
    <x v="0"/>
    <x v="20"/>
    <s v="9"/>
    <m/>
  </r>
  <r>
    <n v="127"/>
    <s v="Katrine Bang"/>
    <s v="Øxenholdt"/>
    <x v="26"/>
    <x v="0"/>
    <s v="Dog run dk"/>
    <x v="2"/>
    <d v="1982-08-18T00:00:00"/>
    <n v="42"/>
    <x v="0"/>
    <x v="21"/>
    <s v="6"/>
    <m/>
  </r>
  <r>
    <n v="128"/>
    <s v="Katrine Bang"/>
    <s v="Øxenholdt"/>
    <x v="26"/>
    <x v="0"/>
    <s v="Dog run dk"/>
    <x v="4"/>
    <d v="1982-08-18T00:00:00"/>
    <n v="42"/>
    <x v="0"/>
    <x v="0"/>
    <s v="DNS"/>
    <s v="DNS"/>
  </r>
  <r>
    <n v="129"/>
    <s v="Christian Bang"/>
    <s v="Øxenholdt"/>
    <x v="27"/>
    <x v="1"/>
    <s v="Dog run dk"/>
    <x v="3"/>
    <d v="2011-08-30T00:00:00"/>
    <n v="13"/>
    <x v="0"/>
    <x v="22"/>
    <s v="1"/>
    <m/>
  </r>
  <r>
    <n v="130"/>
    <s v="Annika"/>
    <s v="Thor"/>
    <x v="28"/>
    <x v="0"/>
    <s v="K9 Runners Mariager"/>
    <x v="2"/>
    <d v="1988-03-20T00:00:00"/>
    <n v="36"/>
    <x v="0"/>
    <x v="6"/>
    <s v="1"/>
    <m/>
  </r>
  <r>
    <n v="131"/>
    <s v="Felicia"/>
    <s v="Thor"/>
    <x v="29"/>
    <x v="0"/>
    <s v="K9 Runners Mariager"/>
    <x v="3"/>
    <d v="2014-03-06T00:00:00"/>
    <n v="10"/>
    <x v="0"/>
    <x v="10"/>
    <s v="1"/>
    <m/>
  </r>
  <r>
    <n v="132"/>
    <s v="Alva"/>
    <s v="Thor"/>
    <x v="30"/>
    <x v="0"/>
    <s v="K9 Runners Mariager"/>
    <x v="3"/>
    <d v="2015-08-22T00:00:00"/>
    <n v="9"/>
    <x v="0"/>
    <x v="21"/>
    <s v="6"/>
    <m/>
  </r>
  <r>
    <n v="133"/>
    <s v="Eva"/>
    <s v="Malene Hartmann"/>
    <x v="31"/>
    <x v="0"/>
    <s v="Canicross Østjylland"/>
    <x v="1"/>
    <d v="1971-10-18T00:00:00"/>
    <n v="53"/>
    <x v="3"/>
    <x v="23"/>
    <s v="6"/>
    <s v="1"/>
  </r>
  <r>
    <n v="134"/>
    <s v="Yannick"/>
    <s v="Cao Van Truong"/>
    <x v="32"/>
    <x v="1"/>
    <s v="Dirty Paws Rold Skov"/>
    <x v="0"/>
    <d v="1988-09-14T00:00:00"/>
    <n v="36"/>
    <x v="0"/>
    <x v="21"/>
    <s v="4"/>
    <m/>
  </r>
  <r>
    <n v="136"/>
    <s v="Lone"/>
    <s v="Nedergaard Jensen"/>
    <x v="33"/>
    <x v="0"/>
    <m/>
    <x v="1"/>
    <d v="1975-05-23T00:00:00"/>
    <n v="49"/>
    <x v="2"/>
    <x v="4"/>
    <s v="21"/>
    <s v="8"/>
  </r>
  <r>
    <n v="137"/>
    <s v="Luana"/>
    <s v="Trensig"/>
    <x v="34"/>
    <x v="0"/>
    <s v="CaniXFyn"/>
    <x v="3"/>
    <d v="2013-10-28T00:00:00"/>
    <n v="11"/>
    <x v="0"/>
    <x v="1"/>
    <s v="4"/>
    <m/>
  </r>
  <r>
    <n v="138"/>
    <s v="Maja"/>
    <s v="Albrecht Nielsen"/>
    <x v="35"/>
    <x v="0"/>
    <s v="K9 Runners Mariager"/>
    <x v="0"/>
    <d v="1983-09-09T00:00:00"/>
    <n v="41"/>
    <x v="0"/>
    <x v="24"/>
    <s v="30"/>
    <m/>
  </r>
  <r>
    <n v="139"/>
    <s v="Sabina"/>
    <s v="Østerlev"/>
    <x v="36"/>
    <x v="0"/>
    <s v="CaniXFyn"/>
    <x v="0"/>
    <d v="1994-06-07T00:00:00"/>
    <n v="30"/>
    <x v="0"/>
    <x v="8"/>
    <s v="13"/>
    <m/>
  </r>
  <r>
    <n v="140"/>
    <s v="Cecilie Marie"/>
    <s v="Aagaard"/>
    <x v="37"/>
    <x v="0"/>
    <s v="CaniXFyn"/>
    <x v="0"/>
    <d v="1993-08-25T00:00:00"/>
    <n v="31"/>
    <x v="0"/>
    <x v="25"/>
    <s v="3"/>
    <m/>
  </r>
  <r>
    <n v="141"/>
    <s v="Mikkel Victor"/>
    <s v="Bek"/>
    <x v="38"/>
    <x v="1"/>
    <s v="CaniXFyn"/>
    <x v="0"/>
    <d v="1994-12-24T00:00:00"/>
    <n v="29"/>
    <x v="0"/>
    <x v="12"/>
    <s v="6"/>
    <m/>
  </r>
  <r>
    <n v="142"/>
    <s v="Caroline"/>
    <s v="Kjærgaard Hansen"/>
    <x v="39"/>
    <x v="0"/>
    <s v="CaniXFyn"/>
    <x v="0"/>
    <d v="1995-05-11T00:00:00"/>
    <n v="29"/>
    <x v="0"/>
    <x v="26"/>
    <s v="10"/>
    <m/>
  </r>
  <r>
    <n v="143"/>
    <s v="Rikke"/>
    <s v="Munk Andersen"/>
    <x v="40"/>
    <x v="0"/>
    <m/>
    <x v="1"/>
    <d v="1986-11-01T00:00:00"/>
    <n v="38"/>
    <x v="1"/>
    <x v="3"/>
    <s v="1"/>
    <s v="1"/>
  </r>
  <r>
    <n v="144"/>
    <s v="Cecilia"/>
    <s v="Dall Frederiksen"/>
    <x v="41"/>
    <x v="0"/>
    <s v="Dirty Paws Nordsjælland"/>
    <x v="0"/>
    <d v="1982-04-08T00:00:00"/>
    <n v="42"/>
    <x v="0"/>
    <x v="17"/>
    <s v="16"/>
    <m/>
  </r>
  <r>
    <n v="145"/>
    <s v="Jack"/>
    <s v="Nørgaard Wiffen"/>
    <x v="42"/>
    <x v="1"/>
    <s v="Canicross Østjylland/LØBEREN"/>
    <x v="1"/>
    <d v="1989-01-26T00:00:00"/>
    <n v="35"/>
    <x v="1"/>
    <x v="22"/>
    <s v="2"/>
    <s v="2"/>
  </r>
  <r>
    <n v="146"/>
    <s v="Camilla"/>
    <s v="Jæger"/>
    <x v="43"/>
    <x v="0"/>
    <s v="Dog run dk"/>
    <x v="0"/>
    <d v="1979-02-23T00:00:00"/>
    <n v="45"/>
    <x v="0"/>
    <x v="27"/>
    <s v="28"/>
    <m/>
  </r>
  <r>
    <n v="147"/>
    <s v="Merete"/>
    <s v="Rosann Poulsen"/>
    <x v="44"/>
    <x v="0"/>
    <s v="K9 Runners Mariager"/>
    <x v="1"/>
    <d v="1990-08-03T00:00:00"/>
    <n v="34"/>
    <x v="1"/>
    <x v="28"/>
    <s v="4"/>
    <s v="3"/>
  </r>
  <r>
    <n v="148"/>
    <s v="Jonas Ravnholt"/>
    <s v="Møller"/>
    <x v="45"/>
    <x v="1"/>
    <s v="Dirty Paws Kolding"/>
    <x v="1"/>
    <d v="1993-04-30T00:00:00"/>
    <n v="31"/>
    <x v="1"/>
    <x v="21"/>
    <s v="6"/>
    <s v="4"/>
  </r>
  <r>
    <n v="149"/>
    <s v="Jane"/>
    <s v="Schmidt"/>
    <x v="46"/>
    <x v="0"/>
    <m/>
    <x v="1"/>
    <d v="1971-02-03T00:00:00"/>
    <n v="53"/>
    <x v="3"/>
    <x v="0"/>
    <s v="DNS"/>
    <s v="DNS"/>
  </r>
  <r>
    <n v="150"/>
    <s v="Stig"/>
    <s v="Christensen"/>
    <x v="47"/>
    <x v="1"/>
    <s v="Dirty Paws Jelling"/>
    <x v="1"/>
    <d v="1967-09-11T00:00:00"/>
    <n v="57"/>
    <x v="3"/>
    <x v="13"/>
    <s v="7"/>
    <s v="1"/>
  </r>
  <r>
    <n v="151"/>
    <s v="Thomas"/>
    <s v="Skibelund"/>
    <x v="48"/>
    <x v="1"/>
    <s v="Team Hike Up RaceDogs"/>
    <x v="2"/>
    <d v="1985-11-12T00:00:00"/>
    <n v="39"/>
    <x v="0"/>
    <x v="29"/>
    <s v="3"/>
    <m/>
  </r>
  <r>
    <n v="152"/>
    <s v="Phi Valentin"/>
    <s v="Skibelund"/>
    <x v="49"/>
    <x v="0"/>
    <s v="Team Hike Up RaceDogs"/>
    <x v="3"/>
    <d v="2015-04-30T00:00:00"/>
    <n v="9"/>
    <x v="0"/>
    <x v="25"/>
    <s v="3"/>
    <m/>
  </r>
  <r>
    <n v="153"/>
    <s v="Ellen"/>
    <s v="Jakobsen"/>
    <x v="50"/>
    <x v="0"/>
    <s v="K9 Runners Mariager"/>
    <x v="0"/>
    <d v="2004-01-27T00:00:00"/>
    <n v="20"/>
    <x v="0"/>
    <x v="23"/>
    <s v="8"/>
    <m/>
  </r>
  <r>
    <n v="154"/>
    <s v="Vicky"/>
    <s v="Andersen Nielsen"/>
    <x v="51"/>
    <x v="0"/>
    <s v="Dog run dk"/>
    <x v="1"/>
    <d v="1977-05-01T00:00:00"/>
    <n v="47"/>
    <x v="2"/>
    <x v="19"/>
    <s v="11"/>
    <s v="3"/>
  </r>
  <r>
    <n v="155"/>
    <s v="Christina"/>
    <s v="Jensen"/>
    <x v="52"/>
    <x v="0"/>
    <s v="K9 Runners Mariager"/>
    <x v="0"/>
    <d v="1983-03-29T00:00:00"/>
    <n v="41"/>
    <x v="0"/>
    <x v="30"/>
    <s v="36"/>
    <m/>
  </r>
  <r>
    <n v="156"/>
    <s v="Lisa"/>
    <s v="Nørholm"/>
    <x v="53"/>
    <x v="0"/>
    <s v="HPM Dirty Paws Nordjylland"/>
    <x v="0"/>
    <d v="2002-05-29T00:00:00"/>
    <n v="22"/>
    <x v="0"/>
    <x v="31"/>
    <s v="41"/>
    <m/>
  </r>
  <r>
    <n v="157"/>
    <s v="Jan Brik"/>
    <s v="Hansen"/>
    <x v="54"/>
    <x v="1"/>
    <s v="Canicross Østjylland"/>
    <x v="1"/>
    <d v="1958-12-10T00:00:00"/>
    <n v="65"/>
    <x v="4"/>
    <x v="32"/>
    <s v="13"/>
    <s v="2"/>
  </r>
  <r>
    <n v="158"/>
    <s v="Cecilie"/>
    <s v="Holm"/>
    <x v="55"/>
    <x v="0"/>
    <s v="CaniXFyn"/>
    <x v="0"/>
    <d v="1999-10-17T00:00:00"/>
    <n v="25"/>
    <x v="0"/>
    <x v="33"/>
    <s v="19"/>
    <m/>
  </r>
  <r>
    <n v="159"/>
    <s v="Inger"/>
    <s v="Kjærsgård"/>
    <x v="56"/>
    <x v="0"/>
    <s v="Er ikke medlem"/>
    <x v="0"/>
    <d v="1968-11-29T00:00:00"/>
    <n v="56"/>
    <x v="0"/>
    <x v="34"/>
    <s v="37"/>
    <m/>
  </r>
  <r>
    <n v="160"/>
    <s v="Mie Hjorth"/>
    <s v="Berthelsen"/>
    <x v="57"/>
    <x v="0"/>
    <s v="CaniXFyn"/>
    <x v="1"/>
    <d v="1999-12-04T00:00:00"/>
    <n v="24"/>
    <x v="1"/>
    <x v="9"/>
    <s v="9"/>
    <s v="7"/>
  </r>
  <r>
    <n v="161"/>
    <s v="Gitte"/>
    <s v="Kornum"/>
    <x v="58"/>
    <x v="0"/>
    <s v="K9 Runners Mariager"/>
    <x v="0"/>
    <d v="1980-08-05T00:00:00"/>
    <n v="44"/>
    <x v="0"/>
    <x v="35"/>
    <s v="32"/>
    <m/>
  </r>
  <r>
    <n v="162"/>
    <s v="Mette"/>
    <s v="Holm"/>
    <x v="59"/>
    <x v="0"/>
    <m/>
    <x v="1"/>
    <d v="1976-09-29T00:00:00"/>
    <n v="48"/>
    <x v="2"/>
    <x v="0"/>
    <s v="DNS"/>
    <s v="DNS"/>
  </r>
  <r>
    <n v="163"/>
    <s v="Flemming"/>
    <s v="Kallehauge"/>
    <x v="60"/>
    <x v="1"/>
    <s v="HGI"/>
    <x v="1"/>
    <d v="1968-01-01T00:00:00"/>
    <n v="56"/>
    <x v="3"/>
    <x v="36"/>
    <s v="11"/>
    <s v="4"/>
  </r>
  <r>
    <n v="165"/>
    <s v="Nanna"/>
    <s v="Holt Jessen"/>
    <x v="61"/>
    <x v="0"/>
    <s v=""/>
    <x v="0"/>
    <d v="1983-12-01T00:00:00"/>
    <n v="41"/>
    <x v="0"/>
    <x v="13"/>
    <s v="7"/>
    <m/>
  </r>
  <r>
    <n v="164"/>
    <s v="Liv"/>
    <s v="Holt Jessen"/>
    <x v="62"/>
    <x v="0"/>
    <s v=""/>
    <x v="3"/>
    <d v="2012-10-09T00:00:00"/>
    <n v="12"/>
    <x v="0"/>
    <x v="28"/>
    <s v="5"/>
    <m/>
  </r>
  <r>
    <n v="166"/>
    <s v="casper"/>
    <s v="skjold"/>
    <x v="63"/>
    <x v="1"/>
    <s v="CaniXFyn"/>
    <x v="1"/>
    <d v="1978-08-15T00:00:00"/>
    <n v="46"/>
    <x v="2"/>
    <x v="0"/>
    <s v="DNS"/>
    <s v="DNS"/>
  </r>
  <r>
    <n v="167"/>
    <s v="Christina"/>
    <s v="Ollonqvist"/>
    <x v="64"/>
    <x v="0"/>
    <m/>
    <x v="1"/>
    <d v="1975-10-22T00:00:00"/>
    <n v="49"/>
    <x v="2"/>
    <x v="15"/>
    <s v="19"/>
    <s v="7"/>
  </r>
  <r>
    <n v="168"/>
    <s v="Maibritt"/>
    <s v="Tukjær"/>
    <x v="65"/>
    <x v="0"/>
    <s v="HPM Dirty Paws Horsens"/>
    <x v="0"/>
    <d v="1979-03-21T00:00:00"/>
    <n v="45"/>
    <x v="0"/>
    <x v="0"/>
    <s v="DNS"/>
    <s v="DNS"/>
  </r>
  <r>
    <n v="169"/>
    <s v="Torben"/>
    <s v="Sæderup"/>
    <x v="66"/>
    <x v="1"/>
    <s v="K9 Runners Mariager"/>
    <x v="1"/>
    <d v="1958-02-14T00:00:00"/>
    <n v="66"/>
    <x v="4"/>
    <x v="11"/>
    <s v="12"/>
    <s v="1"/>
  </r>
  <r>
    <n v="170"/>
    <s v="Allan"/>
    <s v="Møller Randeris"/>
    <x v="67"/>
    <x v="1"/>
    <s v="K9 Runners Mariager"/>
    <x v="0"/>
    <d v="1977-04-11T00:00:00"/>
    <n v="47"/>
    <x v="0"/>
    <x v="32"/>
    <s v="7"/>
    <m/>
  </r>
  <r>
    <n v="171"/>
    <s v="Alexander"/>
    <s v="Møller Randeris"/>
    <x v="68"/>
    <x v="1"/>
    <s v="K9 Runners Mariager"/>
    <x v="3"/>
    <d v="2014-06-10T00:00:00"/>
    <n v="10"/>
    <x v="0"/>
    <x v="29"/>
    <s v="2"/>
    <m/>
  </r>
  <r>
    <n v="172"/>
    <s v="Lise"/>
    <s v="Sørensen"/>
    <x v="69"/>
    <x v="0"/>
    <s v=""/>
    <x v="1"/>
    <d v="1994-12-22T00:00:00"/>
    <n v="29"/>
    <x v="1"/>
    <x v="33"/>
    <s v="15"/>
    <s v="8"/>
  </r>
  <r>
    <n v="173"/>
    <s v="Lise"/>
    <s v="Sørensen"/>
    <x v="69"/>
    <x v="0"/>
    <m/>
    <x v="0"/>
    <d v="1994-12-22T00:00:00"/>
    <n v="29"/>
    <x v="0"/>
    <x v="14"/>
    <s v="31"/>
    <m/>
  </r>
  <r>
    <n v="174"/>
    <s v="Lærke"/>
    <s v="Sparre Mikkelsen"/>
    <x v="70"/>
    <x v="0"/>
    <s v="@danish_bordercolliepower"/>
    <x v="2"/>
    <d v="1993-06-06T00:00:00"/>
    <n v="31"/>
    <x v="0"/>
    <x v="37"/>
    <s v="4"/>
    <m/>
  </r>
  <r>
    <n v="175"/>
    <s v="Nadja"/>
    <s v="Kronborg"/>
    <x v="71"/>
    <x v="0"/>
    <s v="Dirty Paws Nordjylland"/>
    <x v="0"/>
    <d v="1995-07-10T00:00:00"/>
    <n v="29"/>
    <x v="0"/>
    <x v="38"/>
    <s v="43"/>
    <m/>
  </r>
  <r>
    <n v="176"/>
    <s v="Nanna"/>
    <s v="Munk-Hansen"/>
    <x v="72"/>
    <x v="0"/>
    <m/>
    <x v="1"/>
    <d v="1987-04-08T00:00:00"/>
    <n v="37"/>
    <x v="1"/>
    <x v="39"/>
    <s v="5"/>
    <s v="4"/>
  </r>
  <r>
    <n v="177"/>
    <s v="Annemarie"/>
    <s v="Munk-Hansen"/>
    <x v="73"/>
    <x v="0"/>
    <s v="K9 Runners Mariager"/>
    <x v="0"/>
    <d v="1962-10-26T00:00:00"/>
    <n v="62"/>
    <x v="0"/>
    <x v="40"/>
    <s v="33"/>
    <m/>
  </r>
  <r>
    <n v="178"/>
    <s v="Ellen"/>
    <s v="Andersen"/>
    <x v="74"/>
    <x v="0"/>
    <s v="K9 Runners Mariager"/>
    <x v="0"/>
    <d v="1967-08-21T00:00:00"/>
    <n v="57"/>
    <x v="0"/>
    <x v="41"/>
    <s v="38"/>
    <m/>
  </r>
  <r>
    <n v="179"/>
    <s v="Kristina"/>
    <s v="Nautrup"/>
    <x v="75"/>
    <x v="0"/>
    <s v="K9 Runners Mariager"/>
    <x v="0"/>
    <d v="1982-08-17T00:00:00"/>
    <n v="42"/>
    <x v="0"/>
    <x v="28"/>
    <s v="6"/>
    <m/>
  </r>
  <r>
    <n v="180"/>
    <s v="Torben"/>
    <s v="Machon"/>
    <x v="76"/>
    <x v="1"/>
    <s v="TT Company"/>
    <x v="1"/>
    <d v="1969-04-30T00:00:00"/>
    <n v="55"/>
    <x v="3"/>
    <x v="42"/>
    <s v="10"/>
    <s v="3"/>
  </r>
  <r>
    <n v="181"/>
    <s v="Mille"/>
    <s v="Frandsen"/>
    <x v="77"/>
    <x v="0"/>
    <m/>
    <x v="0"/>
    <d v="1987-07-10T00:00:00"/>
    <n v="37"/>
    <x v="0"/>
    <x v="0"/>
    <s v="DNS"/>
    <s v="DNS"/>
  </r>
  <r>
    <n v="182"/>
    <s v="Karina"/>
    <s v="Kannegaard"/>
    <x v="78"/>
    <x v="0"/>
    <s v="Dirty paws"/>
    <x v="1"/>
    <d v="1971-08-28T00:00:00"/>
    <n v="53"/>
    <x v="3"/>
    <x v="43"/>
    <s v="23"/>
    <s v="3"/>
  </r>
  <r>
    <n v="183"/>
    <s v="Frederik"/>
    <s v="Møller"/>
    <x v="79"/>
    <x v="1"/>
    <s v="K9 Runners Mariager"/>
    <x v="3"/>
    <d v="2008-06-18T00:00:00"/>
    <n v="16"/>
    <x v="0"/>
    <x v="37"/>
    <s v="4"/>
    <m/>
  </r>
  <r>
    <n v="184"/>
    <s v="Sara"/>
    <s v="Rehn"/>
    <x v="80"/>
    <x v="0"/>
    <s v="K9 Runners Mariager"/>
    <x v="1"/>
    <d v="1998-01-16T00:00:00"/>
    <n v="26"/>
    <x v="1"/>
    <x v="44"/>
    <s v="7"/>
    <s v="5"/>
  </r>
  <r>
    <n v="185"/>
    <s v="Rikke"/>
    <s v="Skaarup Jungersen"/>
    <x v="81"/>
    <x v="0"/>
    <s v="Dch lindholm"/>
    <x v="0"/>
    <d v="1993-07-30T00:00:00"/>
    <n v="31"/>
    <x v="0"/>
    <x v="45"/>
    <s v="42"/>
    <m/>
  </r>
  <r>
    <n v="186"/>
    <s v="Irene"/>
    <s v="Lønvig"/>
    <x v="82"/>
    <x v="0"/>
    <m/>
    <x v="0"/>
    <d v="1976-07-05T00:00:00"/>
    <n v="48"/>
    <x v="0"/>
    <x v="46"/>
    <s v="44"/>
    <m/>
  </r>
  <r>
    <n v="187"/>
    <s v="Camilla"/>
    <s v="Coenen"/>
    <x v="83"/>
    <x v="0"/>
    <m/>
    <x v="1"/>
    <d v="1991-12-18T00:00:00"/>
    <n v="32"/>
    <x v="1"/>
    <x v="47"/>
    <s v="17"/>
    <s v="9"/>
  </r>
  <r>
    <n v="188"/>
    <s v="Markus"/>
    <s v="Balling"/>
    <x v="84"/>
    <x v="1"/>
    <s v="Dansk Trækhundeklub"/>
    <x v="2"/>
    <d v="2002-04-02T00:00:00"/>
    <n v="22"/>
    <x v="0"/>
    <x v="22"/>
    <s v="2"/>
    <m/>
  </r>
  <r>
    <n v="189"/>
    <s v="Theresa"/>
    <s v="Hansen"/>
    <x v="85"/>
    <x v="0"/>
    <s v="Dch lindholm"/>
    <x v="0"/>
    <d v="1991-05-04T00:00:00"/>
    <n v="33"/>
    <x v="0"/>
    <x v="0"/>
    <s v="DNS"/>
    <s v="DNS"/>
  </r>
  <r>
    <n v="190"/>
    <s v="Karoline"/>
    <s v="Jensen"/>
    <x v="86"/>
    <x v="0"/>
    <s v="Dirty Paws Silkeborg"/>
    <x v="0"/>
    <d v="1992-07-07T00:00:00"/>
    <n v="32"/>
    <x v="0"/>
    <x v="48"/>
    <s v="24"/>
    <m/>
  </r>
  <r>
    <n v="191"/>
    <s v="Bine skov"/>
    <s v="Jensen"/>
    <x v="87"/>
    <x v="0"/>
    <s v="Dogsrus.dk"/>
    <x v="0"/>
    <d v="1986-11-10T00:00:00"/>
    <n v="38"/>
    <x v="0"/>
    <x v="36"/>
    <s v="20"/>
    <m/>
  </r>
  <r>
    <n v="193"/>
    <s v="Karoline"/>
    <s v="Sidelmann Brinch"/>
    <x v="88"/>
    <x v="0"/>
    <s v="Dirty Paws Nordsjælland"/>
    <x v="1"/>
    <d v="1976-04-16T00:00:00"/>
    <n v="48"/>
    <x v="2"/>
    <x v="25"/>
    <s v="2"/>
    <s v="1"/>
  </r>
  <r>
    <n v="194"/>
    <s v="Karoline"/>
    <s v="Sidelmann Brinch"/>
    <x v="88"/>
    <x v="0"/>
    <s v="Dirty Paws Nordsjælland"/>
    <x v="0"/>
    <d v="1976-04-16T00:00:00"/>
    <n v="48"/>
    <x v="0"/>
    <x v="29"/>
    <s v="2"/>
    <m/>
  </r>
  <r>
    <n v="195"/>
    <s v="Simone"/>
    <s v="Schrøder Falckenberg"/>
    <x v="89"/>
    <x v="0"/>
    <m/>
    <x v="2"/>
    <d v="1994-12-11T00:00:00"/>
    <n v="29"/>
    <x v="0"/>
    <x v="1"/>
    <s v="3"/>
    <m/>
  </r>
  <r>
    <s v="1-1"/>
    <s v="Thomas"/>
    <s v="Skibelund"/>
    <x v="48"/>
    <x v="1"/>
    <s v="Team Hike Up RaceDogs"/>
    <x v="5"/>
    <d v="1985-11-12T00:00:00"/>
    <n v="39"/>
    <x v="0"/>
    <x v="0"/>
    <s v="DNS"/>
    <s v="DNS"/>
  </r>
  <r>
    <s v="1-2"/>
    <s v="Markus"/>
    <s v="Balling"/>
    <x v="84"/>
    <x v="1"/>
    <m/>
    <x v="5"/>
    <d v="2002-04-02T00:00:00"/>
    <n v="22"/>
    <x v="0"/>
    <x v="0"/>
    <s v="DNS"/>
    <s v="DNS"/>
  </r>
  <r>
    <s v="1-3"/>
    <s v="Eva"/>
    <s v="Behrman"/>
    <x v="90"/>
    <x v="0"/>
    <m/>
    <x v="5"/>
    <d v="1993-03-27T00:00:00"/>
    <n v="31"/>
    <x v="0"/>
    <x v="0"/>
    <s v="DNS"/>
    <s v="DNS"/>
  </r>
  <r>
    <n v="196"/>
    <s v="Anna"/>
    <s v="Bjerrehuus"/>
    <x v="91"/>
    <x v="0"/>
    <s v="RunningPawsDK"/>
    <x v="0"/>
    <d v="1991-07-15T00:00:00"/>
    <n v="33"/>
    <x v="0"/>
    <x v="49"/>
    <s v="22"/>
    <m/>
  </r>
  <r>
    <n v="197"/>
    <s v="Hanne"/>
    <s v="Lund"/>
    <x v="92"/>
    <x v="0"/>
    <s v="K9 Runners Mariager"/>
    <x v="1"/>
    <d v="1977-03-08T00:00:00"/>
    <n v="47"/>
    <x v="2"/>
    <x v="49"/>
    <s v="16"/>
    <s v="6"/>
  </r>
  <r>
    <n v="198"/>
    <s v="Cecilia Diana"/>
    <s v="Fabricius Bondo"/>
    <x v="93"/>
    <x v="0"/>
    <s v="CaniXFyn"/>
    <x v="2"/>
    <d v="1983-12-10T00:00:00"/>
    <n v="40"/>
    <x v="0"/>
    <x v="28"/>
    <s v="5"/>
    <m/>
  </r>
  <r>
    <n v="199"/>
    <s v="Mark"/>
    <s v="Valentin"/>
    <x v="94"/>
    <x v="1"/>
    <m/>
    <x v="0"/>
    <d v="1988-05-25T00:00:00"/>
    <n v="36"/>
    <x v="0"/>
    <x v="6"/>
    <s v="2"/>
    <m/>
  </r>
  <r>
    <s v="2-1"/>
    <s v="Kim"/>
    <s v="Jæger"/>
    <x v="6"/>
    <x v="1"/>
    <s v="Dog run dk"/>
    <x v="5"/>
    <d v="1977-07-29T00:00:00"/>
    <n v="47"/>
    <x v="0"/>
    <x v="0"/>
    <s v="DNS"/>
    <s v="DNS"/>
  </r>
  <r>
    <s v="2-2"/>
    <s v="Katrine Bang"/>
    <s v="Øxenholdt"/>
    <x v="26"/>
    <x v="0"/>
    <s v="Dog run dk"/>
    <x v="5"/>
    <d v="1982-08-18T00:00:00"/>
    <n v="42"/>
    <x v="0"/>
    <x v="0"/>
    <s v="DNS"/>
    <s v="DNS"/>
  </r>
  <r>
    <s v="2-3"/>
    <s v="Camilla"/>
    <s v="Jæger"/>
    <x v="43"/>
    <x v="0"/>
    <s v="Dog run dk"/>
    <x v="5"/>
    <d v="1979-02-23T00:00:00"/>
    <n v="45"/>
    <x v="0"/>
    <x v="0"/>
    <s v="DNS"/>
    <s v="DNS"/>
  </r>
  <r>
    <n v="200"/>
    <s v="Janni"/>
    <s v="Terkelsen"/>
    <x v="95"/>
    <x v="0"/>
    <m/>
    <x v="0"/>
    <d v="1985-10-12T00:00:00"/>
    <n v="39"/>
    <x v="0"/>
    <x v="50"/>
    <s v="40"/>
    <m/>
  </r>
  <r>
    <n v="201"/>
    <s v="Mette"/>
    <s v="Hansen"/>
    <x v="96"/>
    <x v="0"/>
    <s v="CaniXFyn"/>
    <x v="0"/>
    <d v="1994-08-17T00:00:00"/>
    <n v="30"/>
    <x v="0"/>
    <x v="0"/>
    <s v="DNS"/>
    <s v="DNS"/>
  </r>
  <r>
    <n v="202"/>
    <s v="Line"/>
    <s v="Meldgaard-Heilesen"/>
    <x v="97"/>
    <x v="0"/>
    <s v="Canicross Østjylland"/>
    <x v="0"/>
    <d v="1973-12-03T00:00:00"/>
    <n v="50"/>
    <x v="0"/>
    <x v="1"/>
    <s v="4"/>
    <m/>
  </r>
  <r>
    <n v="203"/>
    <s v="Søren"/>
    <s v="Herping-Hansen"/>
    <x v="98"/>
    <x v="1"/>
    <s v="RunningWild Århus"/>
    <x v="0"/>
    <d v="1970-12-05T00:00:00"/>
    <n v="53"/>
    <x v="0"/>
    <x v="22"/>
    <s v="1"/>
    <m/>
  </r>
  <r>
    <s v="3-1"/>
    <s v="Camilla"/>
    <s v="Lennert Guldbæk"/>
    <x v="1"/>
    <x v="0"/>
    <s v="K9 Runners Mariager"/>
    <x v="5"/>
    <d v="1990-02-09T00:00:00"/>
    <n v="34"/>
    <x v="0"/>
    <x v="0"/>
    <s v="DNS"/>
    <s v="DNS"/>
  </r>
  <r>
    <s v="3-2"/>
    <s v="Søren"/>
    <s v="Gramkow"/>
    <x v="4"/>
    <x v="1"/>
    <s v="K9 Runners Mariager"/>
    <x v="5"/>
    <d v="1972-04-25T00:00:00"/>
    <n v="52"/>
    <x v="0"/>
    <x v="0"/>
    <s v="DNS"/>
    <s v="DNS"/>
  </r>
  <r>
    <s v="3-3"/>
    <s v="Annemarie"/>
    <s v="Munk Hansen"/>
    <x v="99"/>
    <x v="0"/>
    <s v="K9 Runners Mariager"/>
    <x v="5"/>
    <d v="1962-10-26T00:00:00"/>
    <n v="62"/>
    <x v="0"/>
    <x v="0"/>
    <s v="DNS"/>
    <s v="DNS"/>
  </r>
  <r>
    <n v="204"/>
    <s v="Henriette"/>
    <s v="Trenskow"/>
    <x v="100"/>
    <x v="0"/>
    <s v="Canicross Østjylland"/>
    <x v="1"/>
    <d v="1971-07-07T00:00:00"/>
    <n v="53"/>
    <x v="3"/>
    <x v="51"/>
    <s v="12"/>
    <s v="2"/>
  </r>
  <r>
    <n v="205"/>
    <s v="Heike"/>
    <s v="Ebner"/>
    <x v="101"/>
    <x v="0"/>
    <s v="Rallytøsernes Løbeklub"/>
    <x v="1"/>
    <d v="1980-01-17T00:00:00"/>
    <n v="44"/>
    <x v="2"/>
    <x v="24"/>
    <s v="24"/>
    <s v="9"/>
  </r>
  <r>
    <s v="4-1"/>
    <s v="Christina"/>
    <s v="Jensen"/>
    <x v="52"/>
    <x v="0"/>
    <s v="K9 Runners Mariager"/>
    <x v="5"/>
    <d v="1983-03-29T00:00:00"/>
    <n v="41"/>
    <x v="0"/>
    <x v="0"/>
    <s v="DNS"/>
    <s v="DNS"/>
  </r>
  <r>
    <s v="4-2"/>
    <s v="Kristina"/>
    <s v="Nautrup"/>
    <x v="75"/>
    <x v="0"/>
    <s v="K9 Runners Mariager"/>
    <x v="5"/>
    <d v="1982-08-17T00:00:00"/>
    <n v="42"/>
    <x v="0"/>
    <x v="0"/>
    <s v="DNS"/>
    <s v="DNS"/>
  </r>
  <r>
    <s v="4-3"/>
    <s v="Anne-Mette"/>
    <s v="Harbo Andersen"/>
    <x v="102"/>
    <x v="0"/>
    <s v="K9 Runners Mariager"/>
    <x v="5"/>
    <d v="1965-07-28T00:00:00"/>
    <n v="59"/>
    <x v="0"/>
    <x v="0"/>
    <s v="DNS"/>
    <s v="DNS"/>
  </r>
  <r>
    <s v="5-1"/>
    <s v="Ellen"/>
    <s v="Jacobsen"/>
    <x v="103"/>
    <x v="0"/>
    <s v="Team Paw Patrol"/>
    <x v="5"/>
    <d v="2004-01-27T00:00:00"/>
    <n v="20"/>
    <x v="0"/>
    <x v="0"/>
    <s v="DNS"/>
    <s v="DNS"/>
  </r>
  <r>
    <s v="5-2"/>
    <s v="Helle"/>
    <s v="Norman"/>
    <x v="3"/>
    <x v="0"/>
    <s v="Team Paw Patrol"/>
    <x v="5"/>
    <d v="1979-11-03T00:00:00"/>
    <n v="45"/>
    <x v="0"/>
    <x v="0"/>
    <s v="DNS"/>
    <s v="DNS"/>
  </r>
  <r>
    <s v="5-3"/>
    <s v="Claes"/>
    <s v="Rehn"/>
    <x v="11"/>
    <x v="1"/>
    <s v="Team Paw Patrol"/>
    <x v="5"/>
    <d v="1971-07-01T00:00:00"/>
    <n v="53"/>
    <x v="0"/>
    <x v="0"/>
    <s v="DNS"/>
    <s v="DNS"/>
  </r>
  <r>
    <s v="6-1"/>
    <s v="Lotte"/>
    <s v="Raal"/>
    <x v="104"/>
    <x v="0"/>
    <s v="K9 Runners Mariager"/>
    <x v="5"/>
    <d v="1974-03-25T00:00:00"/>
    <n v="50"/>
    <x v="0"/>
    <x v="0"/>
    <s v="DNS"/>
    <s v="DNS"/>
  </r>
  <r>
    <s v="6-2"/>
    <s v="Anita"/>
    <s v="Hjul Seedorf"/>
    <x v="5"/>
    <x v="0"/>
    <s v="K9 Runners Mariager"/>
    <x v="5"/>
    <d v="1968-08-27T00:00:00"/>
    <n v="56"/>
    <x v="0"/>
    <x v="0"/>
    <s v="DNS"/>
    <s v="DNS"/>
  </r>
  <r>
    <s v="6-3"/>
    <s v="Marianne"/>
    <s v="Bruun Nielsen"/>
    <x v="9"/>
    <x v="0"/>
    <s v="K9 Runners Mariager"/>
    <x v="5"/>
    <d v="1981-04-29T00:00:00"/>
    <n v="43"/>
    <x v="0"/>
    <x v="0"/>
    <s v="DNS"/>
    <s v="DNS"/>
  </r>
  <r>
    <n v="206"/>
    <s v="Lotte"/>
    <s v="Raal"/>
    <x v="104"/>
    <x v="0"/>
    <s v="K9 Runners Mariager"/>
    <x v="0"/>
    <d v="1974-03-25T00:00:00"/>
    <n v="50"/>
    <x v="0"/>
    <x v="42"/>
    <s v="18"/>
    <m/>
  </r>
  <r>
    <n v="207"/>
    <s v="Marcus"/>
    <s v="Sloth Jørgensen"/>
    <x v="105"/>
    <x v="1"/>
    <m/>
    <x v="1"/>
    <d v="1997-01-13T00:00:00"/>
    <n v="27"/>
    <x v="1"/>
    <x v="37"/>
    <s v="5"/>
    <s v="3"/>
  </r>
  <r>
    <n v="208"/>
    <s v="Hanne"/>
    <s v="Lauridsen"/>
    <x v="106"/>
    <x v="0"/>
    <s v="K9 Runners Mariager"/>
    <x v="0"/>
    <d v="1979-01-16T00:00:00"/>
    <n v="45"/>
    <x v="0"/>
    <x v="7"/>
    <s v="12"/>
    <m/>
  </r>
  <r>
    <n v="209"/>
    <s v="Sacha"/>
    <s v="Drengsgaard Bentsen"/>
    <x v="107"/>
    <x v="0"/>
    <m/>
    <x v="1"/>
    <d v="1999-03-26T00:00:00"/>
    <n v="25"/>
    <x v="1"/>
    <x v="48"/>
    <s v="18"/>
    <s v="10"/>
  </r>
  <r>
    <n v="210"/>
    <s v="Henrik"/>
    <s v="Kviesgaard"/>
    <x v="108"/>
    <x v="1"/>
    <s v="Canicross Østjylland"/>
    <x v="1"/>
    <d v="1991-08-11T00:00:00"/>
    <n v="33"/>
    <x v="1"/>
    <x v="10"/>
    <s v="1"/>
    <s v="1"/>
  </r>
  <r>
    <s v="7-1"/>
    <s v="Henrik"/>
    <s v="Kviesgaard"/>
    <x v="108"/>
    <x v="1"/>
    <s v="Canicross Østjylland"/>
    <x v="5"/>
    <d v="1991-08-11T00:00:00"/>
    <n v="33"/>
    <x v="0"/>
    <x v="0"/>
    <s v="DNS"/>
    <s v="DNS"/>
  </r>
  <r>
    <s v="7-2"/>
    <s v="Jack"/>
    <s v="Nørgaard Wiffen"/>
    <x v="42"/>
    <x v="1"/>
    <s v="Canicross Østjylland"/>
    <x v="5"/>
    <d v="1989-01-26T00:00:00"/>
    <n v="35"/>
    <x v="0"/>
    <x v="0"/>
    <s v="DNS"/>
    <s v="DNS"/>
  </r>
  <r>
    <s v="7-3"/>
    <s v="Karoline"/>
    <s v="Sidelmann Brinch"/>
    <x v="88"/>
    <x v="0"/>
    <s v="Dirtypaws"/>
    <x v="5"/>
    <d v="1976-04-16T00:00:00"/>
    <n v="48"/>
    <x v="0"/>
    <x v="0"/>
    <s v="DNS"/>
    <s v="DNS"/>
  </r>
  <r>
    <n v="211"/>
    <s v="Michael"/>
    <s v="Frost"/>
    <x v="109"/>
    <x v="1"/>
    <s v="K9 Runners Mariager"/>
    <x v="1"/>
    <d v="1983-11-25T00:00:00"/>
    <n v="41"/>
    <x v="2"/>
    <x v="29"/>
    <s v="3"/>
    <s v="1"/>
  </r>
  <r>
    <n v="212"/>
    <s v="Chloe"/>
    <s v="Frost"/>
    <x v="110"/>
    <x v="0"/>
    <s v="Køge OK"/>
    <x v="3"/>
    <d v="2013-08-13T00:00:00"/>
    <n v="11"/>
    <x v="0"/>
    <x v="3"/>
    <s v="2"/>
    <m/>
  </r>
  <r>
    <s v="8-1"/>
    <s v="Philip"/>
    <s v="Hust Johansen"/>
    <x v="17"/>
    <x v="1"/>
    <s v="CaniXFyn"/>
    <x v="5"/>
    <d v="1993-06-23T00:00:00"/>
    <n v="31"/>
    <x v="0"/>
    <x v="0"/>
    <s v="DNS"/>
    <s v="DNS"/>
  </r>
  <r>
    <s v="8-2"/>
    <s v="Casper"/>
    <s v="Skjold"/>
    <x v="63"/>
    <x v="1"/>
    <s v="CaniXFyn"/>
    <x v="5"/>
    <d v="1978-08-15T00:00:00"/>
    <n v="46"/>
    <x v="0"/>
    <x v="0"/>
    <s v="DNS"/>
    <s v="DNS"/>
  </r>
  <r>
    <s v="8-3"/>
    <s v="Cecilie"/>
    <s v="Aagaard"/>
    <x v="111"/>
    <x v="0"/>
    <s v="CaniXFyn"/>
    <x v="5"/>
    <d v="1993-08-25T00:00:00"/>
    <n v="31"/>
    <x v="0"/>
    <x v="0"/>
    <s v="DNS"/>
    <s v="DNS"/>
  </r>
  <r>
    <n v="213"/>
    <s v="Sabrina"/>
    <s v="Winther"/>
    <x v="112"/>
    <x v="0"/>
    <s v="Sportigan Hadsund"/>
    <x v="0"/>
    <d v="1982-03-29T00:00:00"/>
    <n v="42"/>
    <x v="0"/>
    <x v="52"/>
    <s v="39"/>
    <m/>
  </r>
  <r>
    <n v="214"/>
    <s v="Anne"/>
    <s v="Wonge"/>
    <x v="113"/>
    <x v="0"/>
    <s v="Dirty Paws Næstved"/>
    <x v="4"/>
    <d v="1978-01-21T00:00:00"/>
    <n v="46"/>
    <x v="0"/>
    <x v="10"/>
    <s v="1"/>
    <m/>
  </r>
  <r>
    <n v="215"/>
    <s v="Stina"/>
    <s v="Sømod Flou Castor"/>
    <x v="114"/>
    <x v="0"/>
    <m/>
    <x v="1"/>
    <d v="1990-04-21T00:00:00"/>
    <n v="34"/>
    <x v="1"/>
    <x v="27"/>
    <s v="22"/>
    <s v="12"/>
  </r>
  <r>
    <n v="216"/>
    <s v="Emilie"/>
    <s v="Knudsen"/>
    <x v="115"/>
    <x v="0"/>
    <m/>
    <x v="0"/>
    <d v="1997-12-15T00:00:00"/>
    <n v="26"/>
    <x v="0"/>
    <x v="16"/>
    <s v="17"/>
    <m/>
  </r>
  <r>
    <s v="9-1"/>
    <s v="Annika"/>
    <s v="Thor"/>
    <x v="28"/>
    <x v="0"/>
    <s v="K9 Runners Mariager"/>
    <x v="5"/>
    <d v="1988-03-20T00:00:00"/>
    <n v="36"/>
    <x v="0"/>
    <x v="0"/>
    <s v="DNS"/>
    <s v="DNS"/>
  </r>
  <r>
    <s v="9-2"/>
    <s v="Martin"/>
    <s v="Grimshaw"/>
    <x v="7"/>
    <x v="1"/>
    <s v="K9 Runners Mariager"/>
    <x v="5"/>
    <d v="1979-12-31T00:00:00"/>
    <n v="44"/>
    <x v="0"/>
    <x v="0"/>
    <s v="DNS"/>
    <s v="DNS"/>
  </r>
  <r>
    <s v="9-3"/>
    <s v="Michael"/>
    <s v="Frost"/>
    <x v="109"/>
    <x v="1"/>
    <s v="K9 Runners Mariager"/>
    <x v="5"/>
    <d v="1983-11-25T00:00:00"/>
    <n v="41"/>
    <x v="0"/>
    <x v="0"/>
    <s v="DNS"/>
    <s v="DNS"/>
  </r>
  <r>
    <n v="217"/>
    <s v="Pernille"/>
    <s v="Krümmel"/>
    <x v="116"/>
    <x v="0"/>
    <s v="Dirty Paws Køge"/>
    <x v="1"/>
    <d v="1989-05-11T00:00:00"/>
    <n v="35"/>
    <x v="1"/>
    <x v="26"/>
    <s v="8"/>
    <s v="6"/>
  </r>
  <r>
    <n v="218"/>
    <s v="Anne-Mette Harbo"/>
    <s v="Andersen"/>
    <x v="102"/>
    <x v="0"/>
    <s v="K9 Runners Mariager"/>
    <x v="0"/>
    <d v="1965-07-28T00:00:00"/>
    <n v="59"/>
    <x v="0"/>
    <x v="43"/>
    <s v="29"/>
    <m/>
  </r>
  <r>
    <s v="10-1"/>
    <s v="Rikke"/>
    <s v="Munk Andersen"/>
    <x v="40"/>
    <x v="0"/>
    <m/>
    <x v="5"/>
    <d v="1986-11-01T00:00:00"/>
    <n v="38"/>
    <x v="0"/>
    <x v="0"/>
    <s v="DNS"/>
    <s v="DNS"/>
  </r>
  <r>
    <s v="10-2"/>
    <s v="Mark"/>
    <s v="Valentin"/>
    <x v="94"/>
    <x v="1"/>
    <m/>
    <x v="5"/>
    <d v="1988-05-25T00:00:00"/>
    <n v="36"/>
    <x v="0"/>
    <x v="0"/>
    <s v="DNS"/>
    <s v="DNS"/>
  </r>
  <r>
    <s v="10-3"/>
    <s v="Pernille"/>
    <s v="Krümmel"/>
    <x v="116"/>
    <x v="0"/>
    <m/>
    <x v="5"/>
    <d v="1989-05-11T00:00:00"/>
    <n v="35"/>
    <x v="0"/>
    <x v="0"/>
    <s v="DNS"/>
    <s v="DNS"/>
  </r>
  <r>
    <n v="219"/>
    <s v="Mikkel Funder"/>
    <s v="Hein"/>
    <x v="117"/>
    <x v="1"/>
    <s v="K9 Runners Mariager"/>
    <x v="0"/>
    <d v="1997-04-29T00:00:00"/>
    <n v="27"/>
    <x v="0"/>
    <x v="39"/>
    <s v="5"/>
    <m/>
  </r>
  <r>
    <n v="220"/>
    <s v="Liv"/>
    <s v="Funder Krogh"/>
    <x v="118"/>
    <x v="0"/>
    <s v="K9 Runners Mariager"/>
    <x v="3"/>
    <d v="2017-09-11T00:00:00"/>
    <n v="7"/>
    <x v="0"/>
    <x v="13"/>
    <s v="7"/>
    <m/>
  </r>
  <r>
    <s v="11-1"/>
    <s v="Lise"/>
    <s v="Sørensen"/>
    <x v="69"/>
    <x v="0"/>
    <m/>
    <x v="5"/>
    <d v="1994-12-22T00:00:00"/>
    <n v="29"/>
    <x v="0"/>
    <x v="0"/>
    <s v="DNS"/>
    <s v="DNS"/>
  </r>
  <r>
    <s v="11-2"/>
    <s v="Emilie"/>
    <s v="Knudsen"/>
    <x v="115"/>
    <x v="0"/>
    <m/>
    <x v="5"/>
    <d v="1997-12-15T00:00:00"/>
    <n v="26"/>
    <x v="0"/>
    <x v="0"/>
    <s v="DNS"/>
    <s v="DNS"/>
  </r>
  <r>
    <s v="11-3"/>
    <s v="Helene"/>
    <s v="Kallehave"/>
    <x v="119"/>
    <x v="0"/>
    <s v="K9 Runners"/>
    <x v="5"/>
    <d v="1995-07-10T00:00:00"/>
    <n v="29"/>
    <x v="0"/>
    <x v="0"/>
    <s v="DNS"/>
    <s v="DNS"/>
  </r>
  <r>
    <n v="221"/>
    <s v="Marie"/>
    <s v="Rønn"/>
    <x v="120"/>
    <x v="0"/>
    <m/>
    <x v="0"/>
    <d v="1991-09-01T00:00:00"/>
    <n v="33"/>
    <x v="0"/>
    <x v="0"/>
    <s v="DNS"/>
    <s v="DNS"/>
  </r>
  <r>
    <n v="222"/>
    <s v="Camilla Alma Emilie"/>
    <s v="Rahbech"/>
    <x v="121"/>
    <x v="0"/>
    <s v="CaniXfyn"/>
    <x v="0"/>
    <d v="1994-11-04T00:00:00"/>
    <n v="30"/>
    <x v="0"/>
    <x v="53"/>
    <s v="34"/>
    <m/>
  </r>
  <r>
    <n v="192"/>
    <s v="Lærke"/>
    <s v="Højbjerg"/>
    <x v="122"/>
    <x v="0"/>
    <s v="Dirty Paws Aarhus"/>
    <x v="0"/>
    <d v="1999-03-22T00:00:00"/>
    <n v="25"/>
    <x v="0"/>
    <x v="44"/>
    <s v="9"/>
    <m/>
  </r>
  <r>
    <s v="12-1"/>
    <s v="Maja"/>
    <s v="Nielsen"/>
    <x v="123"/>
    <x v="0"/>
    <s v="K9 Runners Mariager"/>
    <x v="5"/>
    <d v="1983-09-09T00:00:00"/>
    <n v="41"/>
    <x v="0"/>
    <x v="0"/>
    <s v="DNS"/>
    <s v="DNS"/>
  </r>
  <r>
    <s v="12-2"/>
    <s v="Christian"/>
    <s v="Kokholm"/>
    <x v="124"/>
    <x v="1"/>
    <s v="K9 Runners Mariager"/>
    <x v="5"/>
    <d v="1995-10-28T00:00:00"/>
    <n v="29"/>
    <x v="0"/>
    <x v="0"/>
    <s v="DNS"/>
    <s v="DNS"/>
  </r>
  <r>
    <s v="12-3"/>
    <s v="Frederik"/>
    <s v="Nielsen"/>
    <x v="125"/>
    <x v="1"/>
    <s v="K9 Runners Mariager"/>
    <x v="5"/>
    <d v="2008-06-18T00:00:00"/>
    <n v="16"/>
    <x v="0"/>
    <x v="0"/>
    <s v="DNS"/>
    <s v="DNS"/>
  </r>
  <r>
    <s v="13-1"/>
    <s v="Steffen"/>
    <s v="K Juul"/>
    <x v="14"/>
    <x v="1"/>
    <s v="Dirty Paws Nordsjælland"/>
    <x v="5"/>
    <d v="1977-10-18T00:00:00"/>
    <n v="47"/>
    <x v="0"/>
    <x v="0"/>
    <s v="DNS"/>
    <s v="DNS"/>
  </r>
  <r>
    <s v="13-2"/>
    <s v="Mie"/>
    <s v="Hjort Berthelsen"/>
    <x v="126"/>
    <x v="0"/>
    <s v="CaniX Fyn"/>
    <x v="5"/>
    <d v="1999-12-04T00:00:00"/>
    <n v="24"/>
    <x v="0"/>
    <x v="0"/>
    <s v="DNS"/>
    <s v="DNS"/>
  </r>
  <r>
    <s v="13-3"/>
    <s v="Eva Marlene"/>
    <s v="Hartmann"/>
    <x v="127"/>
    <x v="0"/>
    <s v="Canicross Østjylland"/>
    <x v="5"/>
    <d v="1971-10-18T00:00:00"/>
    <n v="53"/>
    <x v="0"/>
    <x v="0"/>
    <s v="DNS"/>
    <s v="DNS"/>
  </r>
  <r>
    <n v="223"/>
    <s v="Jeanette"/>
    <s v="Lambertsen"/>
    <x v="128"/>
    <x v="0"/>
    <s v="K9 runners Mariager"/>
    <x v="0"/>
    <d v="1991-09-28T00:00:00"/>
    <n v="33"/>
    <x v="0"/>
    <x v="37"/>
    <s v="5"/>
    <m/>
  </r>
  <r>
    <n v="224"/>
    <s v="Eva"/>
    <s v="Behrmann"/>
    <x v="129"/>
    <x v="0"/>
    <s v=""/>
    <x v="2"/>
    <d v="1993-03-27T00:00:00"/>
    <n v="31"/>
    <x v="0"/>
    <x v="25"/>
    <s v="2"/>
    <m/>
  </r>
  <r>
    <n v="225"/>
    <s v="Eva"/>
    <s v="Behrmann"/>
    <x v="129"/>
    <x v="0"/>
    <s v=""/>
    <x v="0"/>
    <d v="1993-03-27T00:00:00"/>
    <n v="31"/>
    <x v="0"/>
    <x v="10"/>
    <s v="1"/>
    <m/>
  </r>
  <r>
    <n v="135"/>
    <s v="Sisse"/>
    <s v="Tollestrup Kallehave"/>
    <x v="130"/>
    <x v="0"/>
    <s v="Idrætsforeningen for Flyvevåbnets Officerskole"/>
    <x v="0"/>
    <d v="1994-01-15T00:00:00"/>
    <n v="30"/>
    <x v="0"/>
    <x v="51"/>
    <s v="15"/>
    <m/>
  </r>
  <r>
    <n v="226"/>
    <s v="Morten"/>
    <s v="Balling"/>
    <x v="131"/>
    <x v="1"/>
    <s v=""/>
    <x v="2"/>
    <d v="1968-04-06T00:00:00"/>
    <n v="56"/>
    <x v="0"/>
    <x v="0"/>
    <s v="DNS"/>
    <s v="DNS"/>
  </r>
  <r>
    <n v="227"/>
    <s v="Piet"/>
    <s v="Alex Kristensen"/>
    <x v="132"/>
    <x v="1"/>
    <s v=""/>
    <x v="0"/>
    <d v="1961-07-28T00:00:00"/>
    <n v="63"/>
    <x v="0"/>
    <x v="47"/>
    <s v="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9A1705-B60A-44A5-8D35-4E0ED790CF86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16" firstHeaderRow="1" firstDataRow="2" firstDataCol="1" rowPageCount="1" colPageCount="1"/>
  <pivotFields count="13">
    <pivotField dataField="1" showAll="0"/>
    <pivotField showAll="0"/>
    <pivotField showAll="0"/>
    <pivotField showAll="0">
      <items count="134">
        <item x="68"/>
        <item x="12"/>
        <item x="67"/>
        <item x="30"/>
        <item x="8"/>
        <item x="5"/>
        <item x="91"/>
        <item x="113"/>
        <item x="99"/>
        <item x="73"/>
        <item x="102"/>
        <item x="24"/>
        <item x="28"/>
        <item x="19"/>
        <item x="87"/>
        <item x="121"/>
        <item x="83"/>
        <item x="43"/>
        <item x="1"/>
        <item x="2"/>
        <item x="15"/>
        <item x="39"/>
        <item x="63"/>
        <item x="41"/>
        <item x="93"/>
        <item x="55"/>
        <item x="37"/>
        <item x="111"/>
        <item x="110"/>
        <item x="27"/>
        <item x="124"/>
        <item x="20"/>
        <item x="52"/>
        <item x="64"/>
        <item x="11"/>
        <item x="74"/>
        <item x="103"/>
        <item x="50"/>
        <item x="115"/>
        <item x="21"/>
        <item x="90"/>
        <item x="129"/>
        <item x="31"/>
        <item x="127"/>
        <item x="29"/>
        <item x="60"/>
        <item x="79"/>
        <item x="125"/>
        <item x="58"/>
        <item x="106"/>
        <item x="92"/>
        <item x="101"/>
        <item x="119"/>
        <item x="3"/>
        <item x="100"/>
        <item x="108"/>
        <item x="13"/>
        <item x="56"/>
        <item x="82"/>
        <item x="42"/>
        <item x="54"/>
        <item x="46"/>
        <item x="95"/>
        <item x="128"/>
        <item x="25"/>
        <item x="45"/>
        <item x="16"/>
        <item x="78"/>
        <item x="86"/>
        <item x="88"/>
        <item x="26"/>
        <item x="0"/>
        <item x="6"/>
        <item x="22"/>
        <item x="75"/>
        <item x="97"/>
        <item x="53"/>
        <item x="69"/>
        <item x="118"/>
        <item x="62"/>
        <item x="33"/>
        <item x="104"/>
        <item x="34"/>
        <item x="122"/>
        <item x="70"/>
        <item x="65"/>
        <item x="35"/>
        <item x="123"/>
        <item x="105"/>
        <item x="9"/>
        <item x="120"/>
        <item x="94"/>
        <item x="84"/>
        <item x="7"/>
        <item x="44"/>
        <item x="96"/>
        <item x="59"/>
        <item x="109"/>
        <item x="126"/>
        <item x="57"/>
        <item x="117"/>
        <item x="38"/>
        <item x="77"/>
        <item x="131"/>
        <item x="71"/>
        <item x="61"/>
        <item x="72"/>
        <item x="116"/>
        <item x="23"/>
        <item x="49"/>
        <item x="17"/>
        <item x="132"/>
        <item x="10"/>
        <item x="18"/>
        <item x="40"/>
        <item x="81"/>
        <item x="36"/>
        <item x="112"/>
        <item x="107"/>
        <item x="80"/>
        <item x="89"/>
        <item x="130"/>
        <item x="14"/>
        <item x="47"/>
        <item x="114"/>
        <item x="4"/>
        <item x="98"/>
        <item x="85"/>
        <item x="48"/>
        <item x="76"/>
        <item x="66"/>
        <item x="51"/>
        <item x="32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axis="axisCol" showAll="0">
      <items count="7">
        <item x="2"/>
        <item x="3"/>
        <item x="0"/>
        <item x="1"/>
        <item x="4"/>
        <item h="1" x="5"/>
        <item t="default"/>
      </items>
    </pivotField>
    <pivotField numFmtId="164" showAll="0"/>
    <pivotField numFmtId="1" showAll="0"/>
    <pivotField axis="axisRow" showAll="0">
      <items count="6">
        <item x="0"/>
        <item x="2"/>
        <item x="3"/>
        <item x="4"/>
        <item x="1"/>
        <item t="default"/>
      </items>
    </pivotField>
    <pivotField axis="axisPage" multipleItemSelectionAllowed="1" showAll="0">
      <items count="55">
        <item x="10"/>
        <item x="21"/>
        <item x="13"/>
        <item x="39"/>
        <item x="23"/>
        <item x="12"/>
        <item x="44"/>
        <item x="26"/>
        <item x="9"/>
        <item x="7"/>
        <item x="8"/>
        <item x="22"/>
        <item x="19"/>
        <item x="51"/>
        <item x="17"/>
        <item x="16"/>
        <item x="42"/>
        <item x="33"/>
        <item x="36"/>
        <item x="11"/>
        <item x="32"/>
        <item x="49"/>
        <item x="29"/>
        <item x="47"/>
        <item x="5"/>
        <item x="48"/>
        <item x="15"/>
        <item x="2"/>
        <item x="4"/>
        <item x="27"/>
        <item x="43"/>
        <item x="24"/>
        <item x="14"/>
        <item x="6"/>
        <item x="35"/>
        <item x="40"/>
        <item x="53"/>
        <item x="18"/>
        <item x="30"/>
        <item x="34"/>
        <item x="41"/>
        <item x="52"/>
        <item x="50"/>
        <item x="31"/>
        <item x="3"/>
        <item x="45"/>
        <item x="20"/>
        <item x="38"/>
        <item x="46"/>
        <item x="25"/>
        <item x="1"/>
        <item x="37"/>
        <item x="28"/>
        <item h="1" x="0"/>
        <item t="default"/>
      </items>
    </pivotField>
    <pivotField showAll="0"/>
    <pivotField showAll="0"/>
  </pivotFields>
  <rowFields count="2">
    <field x="4"/>
    <field x="9"/>
  </rowFields>
  <rowItems count="12">
    <i>
      <x/>
    </i>
    <i r="1">
      <x/>
    </i>
    <i r="1">
      <x v="1"/>
    </i>
    <i r="1">
      <x v="2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10" hier="-1"/>
  </pageFields>
  <dataFields count="1">
    <dataField name="Count of Startnr.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6F55-CA91-4EA9-AEB6-5F4D935D91C5}">
  <dimension ref="A1:G16"/>
  <sheetViews>
    <sheetView workbookViewId="0">
      <selection activeCell="D14" sqref="D14"/>
    </sheetView>
  </sheetViews>
  <sheetFormatPr defaultRowHeight="14.4" x14ac:dyDescent="0.3"/>
  <cols>
    <col min="1" max="1" width="15.6640625" bestFit="1" customWidth="1"/>
    <col min="2" max="2" width="17.88671875" bestFit="1" customWidth="1"/>
    <col min="4" max="4" width="13.44140625" bestFit="1" customWidth="1"/>
    <col min="5" max="5" width="13.5546875" bestFit="1" customWidth="1"/>
    <col min="6" max="6" width="8.44140625" bestFit="1" customWidth="1"/>
    <col min="7" max="8" width="11.33203125" bestFit="1" customWidth="1"/>
  </cols>
  <sheetData>
    <row r="1" spans="1:7" x14ac:dyDescent="0.3">
      <c r="A1" s="5" t="s">
        <v>9</v>
      </c>
      <c r="B1" t="s">
        <v>487</v>
      </c>
    </row>
    <row r="3" spans="1:7" x14ac:dyDescent="0.3">
      <c r="A3" s="5" t="s">
        <v>486</v>
      </c>
      <c r="B3" s="5" t="s">
        <v>485</v>
      </c>
    </row>
    <row r="4" spans="1:7" x14ac:dyDescent="0.3">
      <c r="A4" s="5" t="s">
        <v>483</v>
      </c>
      <c r="B4" t="s">
        <v>72</v>
      </c>
      <c r="C4" t="s">
        <v>93</v>
      </c>
      <c r="D4" t="s">
        <v>16</v>
      </c>
      <c r="E4" t="s">
        <v>22</v>
      </c>
      <c r="F4" t="s">
        <v>133</v>
      </c>
      <c r="G4" t="s">
        <v>484</v>
      </c>
    </row>
    <row r="5" spans="1:7" x14ac:dyDescent="0.3">
      <c r="A5" s="6" t="s">
        <v>15</v>
      </c>
      <c r="B5">
        <v>7</v>
      </c>
      <c r="C5">
        <v>7</v>
      </c>
      <c r="D5">
        <v>44</v>
      </c>
      <c r="E5">
        <v>25</v>
      </c>
      <c r="F5">
        <v>1</v>
      </c>
      <c r="G5">
        <v>84</v>
      </c>
    </row>
    <row r="6" spans="1:7" x14ac:dyDescent="0.3">
      <c r="A6" s="7" t="s">
        <v>17</v>
      </c>
      <c r="B6">
        <v>7</v>
      </c>
      <c r="C6">
        <v>7</v>
      </c>
      <c r="D6">
        <v>44</v>
      </c>
      <c r="F6">
        <v>1</v>
      </c>
      <c r="G6">
        <v>59</v>
      </c>
    </row>
    <row r="7" spans="1:7" x14ac:dyDescent="0.3">
      <c r="A7" s="7" t="s">
        <v>49</v>
      </c>
      <c r="E7">
        <v>10</v>
      </c>
      <c r="G7">
        <v>10</v>
      </c>
    </row>
    <row r="8" spans="1:7" x14ac:dyDescent="0.3">
      <c r="A8" s="7" t="s">
        <v>81</v>
      </c>
      <c r="E8">
        <v>3</v>
      </c>
      <c r="G8">
        <v>3</v>
      </c>
    </row>
    <row r="9" spans="1:7" x14ac:dyDescent="0.3">
      <c r="A9" s="7" t="s">
        <v>23</v>
      </c>
      <c r="E9">
        <v>12</v>
      </c>
      <c r="G9">
        <v>12</v>
      </c>
    </row>
    <row r="10" spans="1:7" x14ac:dyDescent="0.3">
      <c r="A10" s="6" t="s">
        <v>39</v>
      </c>
      <c r="B10">
        <v>4</v>
      </c>
      <c r="C10">
        <v>4</v>
      </c>
      <c r="D10">
        <v>9</v>
      </c>
      <c r="E10">
        <v>14</v>
      </c>
      <c r="G10">
        <v>31</v>
      </c>
    </row>
    <row r="11" spans="1:7" x14ac:dyDescent="0.3">
      <c r="A11" s="7" t="s">
        <v>17</v>
      </c>
      <c r="B11">
        <v>4</v>
      </c>
      <c r="C11">
        <v>4</v>
      </c>
      <c r="D11">
        <v>9</v>
      </c>
      <c r="G11">
        <v>17</v>
      </c>
    </row>
    <row r="12" spans="1:7" x14ac:dyDescent="0.3">
      <c r="A12" s="7" t="s">
        <v>49</v>
      </c>
      <c r="E12">
        <v>4</v>
      </c>
      <c r="G12">
        <v>4</v>
      </c>
    </row>
    <row r="13" spans="1:7" x14ac:dyDescent="0.3">
      <c r="A13" s="7" t="s">
        <v>81</v>
      </c>
      <c r="E13">
        <v>4</v>
      </c>
      <c r="G13">
        <v>4</v>
      </c>
    </row>
    <row r="14" spans="1:7" x14ac:dyDescent="0.3">
      <c r="A14" s="7" t="s">
        <v>220</v>
      </c>
      <c r="E14">
        <v>2</v>
      </c>
      <c r="G14">
        <v>2</v>
      </c>
    </row>
    <row r="15" spans="1:7" x14ac:dyDescent="0.3">
      <c r="A15" s="7" t="s">
        <v>23</v>
      </c>
      <c r="E15">
        <v>4</v>
      </c>
      <c r="G15">
        <v>4</v>
      </c>
    </row>
    <row r="16" spans="1:7" x14ac:dyDescent="0.3">
      <c r="A16" s="6" t="s">
        <v>484</v>
      </c>
      <c r="B16">
        <v>11</v>
      </c>
      <c r="C16">
        <v>11</v>
      </c>
      <c r="D16">
        <v>53</v>
      </c>
      <c r="E16">
        <v>39</v>
      </c>
      <c r="F16">
        <v>1</v>
      </c>
      <c r="G16">
        <v>115</v>
      </c>
    </row>
  </sheetData>
  <pageMargins left="0.7" right="0.7" top="0.75" bottom="0.75" header="0.3" footer="0.3"/>
  <headerFooter>
    <oddHeader>&amp;C&amp;"Aptos"&amp;12&amp;K008000 RESTRICTED&amp;1#_x000D_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8893-EF6F-4A26-B967-62F34AB19F17}">
  <dimension ref="A1:F83"/>
  <sheetViews>
    <sheetView workbookViewId="0">
      <selection activeCell="C71" sqref="C71"/>
    </sheetView>
  </sheetViews>
  <sheetFormatPr defaultColWidth="9.109375" defaultRowHeight="14.4" x14ac:dyDescent="0.3"/>
  <cols>
    <col min="1" max="1" width="17.109375" style="11" customWidth="1"/>
    <col min="2" max="2" width="23.6640625" style="11" customWidth="1"/>
    <col min="3" max="3" width="13.5546875" style="11" customWidth="1"/>
    <col min="4" max="4" width="29.109375" style="11" customWidth="1"/>
    <col min="5" max="16384" width="9.109375" style="11"/>
  </cols>
  <sheetData>
    <row r="1" spans="1:6" x14ac:dyDescent="0.3">
      <c r="A1" s="11" t="s">
        <v>605</v>
      </c>
      <c r="F1" s="11" t="s">
        <v>488</v>
      </c>
    </row>
    <row r="2" spans="1:6" x14ac:dyDescent="0.3">
      <c r="A2" s="11">
        <v>1</v>
      </c>
      <c r="B2" s="11" t="s">
        <v>524</v>
      </c>
      <c r="C2" s="11" t="s">
        <v>604</v>
      </c>
      <c r="D2" s="11" t="s">
        <v>522</v>
      </c>
      <c r="E2" s="13">
        <v>0.59236111111111112</v>
      </c>
      <c r="F2">
        <f>ROUND(12/A2,0)</f>
        <v>12</v>
      </c>
    </row>
    <row r="3" spans="1:6" x14ac:dyDescent="0.3">
      <c r="A3" s="11">
        <v>2</v>
      </c>
      <c r="B3" s="11" t="s">
        <v>14</v>
      </c>
      <c r="C3" s="11" t="s">
        <v>603</v>
      </c>
      <c r="D3" s="11" t="s">
        <v>541</v>
      </c>
      <c r="E3" s="13">
        <v>0.64027777777777772</v>
      </c>
      <c r="F3">
        <f t="shared" ref="F3:F13" si="0">ROUND(12/A3,0)</f>
        <v>6</v>
      </c>
    </row>
    <row r="4" spans="1:6" x14ac:dyDescent="0.3">
      <c r="A4" s="11">
        <v>3</v>
      </c>
      <c r="B4" s="11" t="s">
        <v>573</v>
      </c>
      <c r="C4" s="11" t="s">
        <v>602</v>
      </c>
      <c r="D4" s="11" t="s">
        <v>522</v>
      </c>
      <c r="E4" s="13">
        <v>0.64097222222222228</v>
      </c>
      <c r="F4">
        <f t="shared" si="0"/>
        <v>4</v>
      </c>
    </row>
    <row r="5" spans="1:6" x14ac:dyDescent="0.3">
      <c r="A5" s="11">
        <v>4</v>
      </c>
      <c r="B5" s="11" t="s">
        <v>408</v>
      </c>
      <c r="C5" s="11" t="s">
        <v>601</v>
      </c>
      <c r="D5" s="11" t="s">
        <v>155</v>
      </c>
      <c r="E5" s="13">
        <v>0.65763888888888888</v>
      </c>
      <c r="F5">
        <f t="shared" si="0"/>
        <v>3</v>
      </c>
    </row>
    <row r="6" spans="1:6" x14ac:dyDescent="0.3">
      <c r="A6" s="11">
        <v>5</v>
      </c>
      <c r="B6" s="11" t="s">
        <v>179</v>
      </c>
      <c r="C6" s="11" t="s">
        <v>600</v>
      </c>
      <c r="D6" s="11" t="s">
        <v>522</v>
      </c>
      <c r="E6" s="13">
        <v>0.80763888888888891</v>
      </c>
      <c r="F6">
        <f t="shared" si="0"/>
        <v>2</v>
      </c>
    </row>
    <row r="7" spans="1:6" x14ac:dyDescent="0.3">
      <c r="A7" s="11">
        <v>6</v>
      </c>
      <c r="B7" s="11" t="s">
        <v>599</v>
      </c>
      <c r="C7" s="11" t="s">
        <v>598</v>
      </c>
      <c r="D7" s="11" t="s">
        <v>155</v>
      </c>
      <c r="E7" s="13">
        <v>0.82152777777777775</v>
      </c>
      <c r="F7">
        <f t="shared" si="0"/>
        <v>2</v>
      </c>
    </row>
    <row r="8" spans="1:6" x14ac:dyDescent="0.3">
      <c r="A8" s="11">
        <v>7</v>
      </c>
      <c r="B8" s="11" t="s">
        <v>223</v>
      </c>
      <c r="C8" s="11" t="s">
        <v>597</v>
      </c>
      <c r="D8" s="11" t="s">
        <v>155</v>
      </c>
      <c r="E8" s="13">
        <v>0.82499999999999996</v>
      </c>
      <c r="F8">
        <f t="shared" si="0"/>
        <v>2</v>
      </c>
    </row>
    <row r="9" spans="1:6" x14ac:dyDescent="0.3">
      <c r="A9" s="11">
        <v>8</v>
      </c>
      <c r="B9" s="11" t="s">
        <v>596</v>
      </c>
      <c r="C9" s="11" t="s">
        <v>595</v>
      </c>
      <c r="E9" s="13">
        <v>0.82986111111111116</v>
      </c>
      <c r="F9">
        <f t="shared" si="0"/>
        <v>2</v>
      </c>
    </row>
    <row r="10" spans="1:6" x14ac:dyDescent="0.3">
      <c r="A10" s="11">
        <v>9</v>
      </c>
      <c r="B10" s="11" t="s">
        <v>594</v>
      </c>
      <c r="C10" s="11" t="s">
        <v>593</v>
      </c>
      <c r="D10" s="11" t="s">
        <v>416</v>
      </c>
      <c r="E10" s="13">
        <v>0.98888888888888893</v>
      </c>
      <c r="F10">
        <f t="shared" si="0"/>
        <v>1</v>
      </c>
    </row>
    <row r="11" spans="1:6" x14ac:dyDescent="0.3">
      <c r="A11" s="11">
        <v>10</v>
      </c>
      <c r="B11" s="11" t="s">
        <v>592</v>
      </c>
      <c r="C11" s="11" t="s">
        <v>591</v>
      </c>
      <c r="D11" s="11" t="s">
        <v>89</v>
      </c>
      <c r="E11" s="11" t="s">
        <v>590</v>
      </c>
      <c r="F11">
        <f t="shared" si="0"/>
        <v>1</v>
      </c>
    </row>
    <row r="12" spans="1:6" x14ac:dyDescent="0.3">
      <c r="A12" s="11">
        <v>11</v>
      </c>
      <c r="B12" s="11" t="s">
        <v>589</v>
      </c>
      <c r="C12" s="11" t="s">
        <v>588</v>
      </c>
      <c r="D12" s="11" t="s">
        <v>416</v>
      </c>
      <c r="E12" s="11" t="s">
        <v>587</v>
      </c>
      <c r="F12">
        <f t="shared" si="0"/>
        <v>1</v>
      </c>
    </row>
    <row r="13" spans="1:6" x14ac:dyDescent="0.3">
      <c r="A13" s="11">
        <v>12</v>
      </c>
      <c r="B13" s="11" t="s">
        <v>586</v>
      </c>
      <c r="C13" s="11" t="s">
        <v>585</v>
      </c>
      <c r="E13" s="11" t="s">
        <v>584</v>
      </c>
      <c r="F13">
        <f t="shared" si="0"/>
        <v>1</v>
      </c>
    </row>
    <row r="15" spans="1:6" x14ac:dyDescent="0.3">
      <c r="A15" s="11">
        <v>1</v>
      </c>
      <c r="B15" s="11" t="s">
        <v>583</v>
      </c>
      <c r="C15" s="11" t="s">
        <v>582</v>
      </c>
      <c r="D15" s="11" t="s">
        <v>581</v>
      </c>
      <c r="E15" s="13">
        <v>0.6020833333333333</v>
      </c>
      <c r="F15">
        <f>ROUND(2/A15,0)</f>
        <v>2</v>
      </c>
    </row>
    <row r="16" spans="1:6" x14ac:dyDescent="0.3">
      <c r="A16" s="11">
        <v>2</v>
      </c>
      <c r="B16" s="11" t="s">
        <v>580</v>
      </c>
      <c r="C16" s="11" t="s">
        <v>579</v>
      </c>
      <c r="D16" s="11" t="s">
        <v>155</v>
      </c>
      <c r="E16" s="13">
        <v>0.75555555555555554</v>
      </c>
      <c r="F16">
        <f>ROUND(2/A16,0)</f>
        <v>1</v>
      </c>
    </row>
    <row r="18" spans="1:6" x14ac:dyDescent="0.3">
      <c r="A18" s="11" t="s">
        <v>133</v>
      </c>
    </row>
    <row r="19" spans="1:6" x14ac:dyDescent="0.3">
      <c r="A19" s="11">
        <v>1</v>
      </c>
      <c r="B19" s="11" t="s">
        <v>131</v>
      </c>
      <c r="C19" s="11" t="s">
        <v>578</v>
      </c>
      <c r="D19" s="11" t="s">
        <v>89</v>
      </c>
      <c r="E19" s="13">
        <v>0.6430555555555556</v>
      </c>
      <c r="F19">
        <f>ROUND(3/A19,0)</f>
        <v>3</v>
      </c>
    </row>
    <row r="20" spans="1:6" x14ac:dyDescent="0.3">
      <c r="A20" s="11">
        <v>2</v>
      </c>
      <c r="B20" s="11" t="s">
        <v>415</v>
      </c>
      <c r="C20" s="11" t="s">
        <v>577</v>
      </c>
      <c r="D20" s="11" t="s">
        <v>416</v>
      </c>
      <c r="E20" s="13">
        <v>0.87083333333333335</v>
      </c>
      <c r="F20">
        <f>ROUND(3/A20,0)</f>
        <v>2</v>
      </c>
    </row>
    <row r="21" spans="1:6" x14ac:dyDescent="0.3">
      <c r="A21" s="11">
        <v>3</v>
      </c>
      <c r="B21" s="11" t="s">
        <v>576</v>
      </c>
      <c r="C21" s="11" t="s">
        <v>575</v>
      </c>
      <c r="E21" s="14">
        <v>1.3159722222222223</v>
      </c>
      <c r="F21">
        <f>ROUND(3/A21,0)</f>
        <v>1</v>
      </c>
    </row>
    <row r="24" spans="1:6" x14ac:dyDescent="0.3">
      <c r="A24" s="11" t="s">
        <v>72</v>
      </c>
    </row>
    <row r="25" spans="1:6" x14ac:dyDescent="0.3">
      <c r="A25" s="11">
        <v>1</v>
      </c>
      <c r="B25" s="11" t="s">
        <v>131</v>
      </c>
      <c r="C25" s="11" t="s">
        <v>574</v>
      </c>
      <c r="D25" s="11" t="s">
        <v>89</v>
      </c>
      <c r="E25" s="13">
        <v>0.42986111111111114</v>
      </c>
      <c r="F25">
        <f>ROUND(6/A25,0)</f>
        <v>6</v>
      </c>
    </row>
    <row r="26" spans="1:6" x14ac:dyDescent="0.3">
      <c r="A26" s="11">
        <v>2</v>
      </c>
      <c r="B26" s="11" t="s">
        <v>573</v>
      </c>
      <c r="C26" s="11" t="s">
        <v>572</v>
      </c>
      <c r="D26" s="11" t="s">
        <v>522</v>
      </c>
      <c r="E26" s="13">
        <v>0.47986111111111113</v>
      </c>
      <c r="F26">
        <f t="shared" ref="F26:F30" si="1">ROUND(6/A26,0)</f>
        <v>3</v>
      </c>
    </row>
    <row r="27" spans="1:6" x14ac:dyDescent="0.3">
      <c r="A27" s="11">
        <v>3</v>
      </c>
      <c r="B27" s="11" t="s">
        <v>571</v>
      </c>
      <c r="C27" s="11" t="s">
        <v>570</v>
      </c>
      <c r="D27" s="11" t="s">
        <v>89</v>
      </c>
      <c r="E27" s="13">
        <v>0.54097222222222219</v>
      </c>
      <c r="F27">
        <f t="shared" si="1"/>
        <v>2</v>
      </c>
    </row>
    <row r="28" spans="1:6" x14ac:dyDescent="0.3">
      <c r="A28" s="11">
        <v>4</v>
      </c>
      <c r="B28" s="11" t="s">
        <v>569</v>
      </c>
      <c r="C28" s="11" t="s">
        <v>568</v>
      </c>
      <c r="D28" s="11" t="s">
        <v>89</v>
      </c>
      <c r="E28" s="13">
        <v>0.58333333333333337</v>
      </c>
      <c r="F28">
        <f t="shared" si="1"/>
        <v>2</v>
      </c>
    </row>
    <row r="29" spans="1:6" x14ac:dyDescent="0.3">
      <c r="A29" s="11">
        <v>5</v>
      </c>
      <c r="B29" s="11" t="s">
        <v>567</v>
      </c>
      <c r="C29" s="11" t="s">
        <v>566</v>
      </c>
      <c r="E29" s="13">
        <v>0.60972222222222228</v>
      </c>
      <c r="F29">
        <f t="shared" si="1"/>
        <v>1</v>
      </c>
    </row>
    <row r="30" spans="1:6" x14ac:dyDescent="0.3">
      <c r="A30" s="11">
        <v>6</v>
      </c>
      <c r="B30" s="15" t="s">
        <v>565</v>
      </c>
      <c r="C30" s="11" t="s">
        <v>564</v>
      </c>
      <c r="E30" s="13">
        <v>0.67986111111111114</v>
      </c>
      <c r="F30">
        <f t="shared" si="1"/>
        <v>1</v>
      </c>
    </row>
    <row r="33" spans="1:6" x14ac:dyDescent="0.3">
      <c r="A33" s="11">
        <v>1</v>
      </c>
      <c r="B33" s="11" t="s">
        <v>71</v>
      </c>
      <c r="C33" s="11" t="s">
        <v>563</v>
      </c>
      <c r="D33" s="11" t="s">
        <v>541</v>
      </c>
      <c r="E33" s="13">
        <v>0.31597222222222221</v>
      </c>
      <c r="F33">
        <f>ROUND(4/A33,0)</f>
        <v>4</v>
      </c>
    </row>
    <row r="34" spans="1:6" x14ac:dyDescent="0.3">
      <c r="A34" s="11">
        <v>2</v>
      </c>
      <c r="B34" s="11" t="s">
        <v>556</v>
      </c>
      <c r="C34" s="11" t="s">
        <v>562</v>
      </c>
      <c r="D34" s="11" t="s">
        <v>554</v>
      </c>
      <c r="E34" s="13">
        <v>0.34166666666666667</v>
      </c>
      <c r="F34">
        <f t="shared" ref="F34:F36" si="2">ROUND(4/A34,0)</f>
        <v>2</v>
      </c>
    </row>
    <row r="35" spans="1:6" x14ac:dyDescent="0.3">
      <c r="A35" s="11">
        <v>3</v>
      </c>
      <c r="B35" s="11" t="s">
        <v>561</v>
      </c>
      <c r="C35" s="11" t="s">
        <v>560</v>
      </c>
      <c r="D35" s="11" t="s">
        <v>522</v>
      </c>
      <c r="E35" s="13">
        <v>0.35902777777777778</v>
      </c>
      <c r="F35">
        <f t="shared" si="2"/>
        <v>1</v>
      </c>
    </row>
    <row r="36" spans="1:6" x14ac:dyDescent="0.3">
      <c r="A36" s="11">
        <v>4</v>
      </c>
      <c r="B36" s="11" t="s">
        <v>559</v>
      </c>
      <c r="C36" s="11" t="s">
        <v>558</v>
      </c>
      <c r="D36" s="11" t="s">
        <v>557</v>
      </c>
      <c r="E36" s="13">
        <v>0.40208333333333335</v>
      </c>
      <c r="F36">
        <f t="shared" si="2"/>
        <v>1</v>
      </c>
    </row>
    <row r="37" spans="1:6" x14ac:dyDescent="0.3">
      <c r="A37" s="11">
        <v>5</v>
      </c>
      <c r="B37" s="15" t="s">
        <v>556</v>
      </c>
      <c r="C37" s="11" t="s">
        <v>555</v>
      </c>
      <c r="D37" s="11" t="s">
        <v>554</v>
      </c>
      <c r="E37" s="13">
        <v>0.43958333333333333</v>
      </c>
      <c r="F37">
        <v>0</v>
      </c>
    </row>
    <row r="40" spans="1:6" x14ac:dyDescent="0.3">
      <c r="A40" s="11" t="s">
        <v>553</v>
      </c>
    </row>
    <row r="41" spans="1:6" x14ac:dyDescent="0.3">
      <c r="A41" s="11" t="s">
        <v>552</v>
      </c>
    </row>
    <row r="42" spans="1:6" x14ac:dyDescent="0.3">
      <c r="A42" s="11">
        <v>1</v>
      </c>
      <c r="B42" s="11" t="s">
        <v>551</v>
      </c>
      <c r="C42" s="11" t="s">
        <v>328</v>
      </c>
      <c r="D42" s="11" t="s">
        <v>155</v>
      </c>
      <c r="E42" s="12" t="s">
        <v>550</v>
      </c>
      <c r="F42">
        <f>ROUND(2/A42,0)</f>
        <v>2</v>
      </c>
    </row>
    <row r="43" spans="1:6" x14ac:dyDescent="0.3">
      <c r="A43" s="11">
        <v>2</v>
      </c>
      <c r="B43" s="11" t="s">
        <v>549</v>
      </c>
      <c r="C43" s="11" t="s">
        <v>548</v>
      </c>
      <c r="D43" s="11" t="s">
        <v>89</v>
      </c>
      <c r="E43" s="12" t="s">
        <v>547</v>
      </c>
      <c r="F43">
        <f>ROUND(2/A43,0)</f>
        <v>1</v>
      </c>
    </row>
    <row r="44" spans="1:6" x14ac:dyDescent="0.3">
      <c r="E44" s="12"/>
    </row>
    <row r="45" spans="1:6" x14ac:dyDescent="0.3">
      <c r="A45" s="11" t="s">
        <v>546</v>
      </c>
      <c r="E45" s="12"/>
    </row>
    <row r="46" spans="1:6" x14ac:dyDescent="0.3">
      <c r="A46" s="11">
        <v>1</v>
      </c>
      <c r="B46" s="11" t="s">
        <v>48</v>
      </c>
      <c r="C46" s="11" t="s">
        <v>545</v>
      </c>
      <c r="D46" s="11" t="s">
        <v>89</v>
      </c>
      <c r="E46" s="12" t="s">
        <v>544</v>
      </c>
      <c r="F46">
        <f>ROUND(1/A46,0)</f>
        <v>1</v>
      </c>
    </row>
    <row r="49" spans="1:6" x14ac:dyDescent="0.3">
      <c r="A49" s="11" t="s">
        <v>543</v>
      </c>
    </row>
    <row r="50" spans="1:6" x14ac:dyDescent="0.3">
      <c r="A50" s="11">
        <v>1</v>
      </c>
      <c r="B50" s="11" t="s">
        <v>138</v>
      </c>
      <c r="C50" s="11" t="s">
        <v>542</v>
      </c>
      <c r="D50" s="11" t="s">
        <v>541</v>
      </c>
      <c r="E50" s="12" t="s">
        <v>540</v>
      </c>
      <c r="F50">
        <f>ROUND(6/A50,0)</f>
        <v>6</v>
      </c>
    </row>
    <row r="51" spans="1:6" x14ac:dyDescent="0.3">
      <c r="A51" s="11">
        <v>2</v>
      </c>
      <c r="B51" s="11" t="s">
        <v>539</v>
      </c>
      <c r="C51" s="11" t="s">
        <v>538</v>
      </c>
      <c r="D51" s="11" t="s">
        <v>514</v>
      </c>
      <c r="E51" s="12" t="s">
        <v>537</v>
      </c>
      <c r="F51">
        <f t="shared" ref="F51:F55" si="3">ROUND(6/A51,0)</f>
        <v>3</v>
      </c>
    </row>
    <row r="52" spans="1:6" x14ac:dyDescent="0.3">
      <c r="A52" s="11">
        <v>3</v>
      </c>
      <c r="B52" s="11" t="s">
        <v>536</v>
      </c>
      <c r="C52" s="11" t="s">
        <v>535</v>
      </c>
      <c r="E52" s="12" t="s">
        <v>534</v>
      </c>
      <c r="F52">
        <f t="shared" si="3"/>
        <v>2</v>
      </c>
    </row>
    <row r="53" spans="1:6" x14ac:dyDescent="0.3">
      <c r="A53" s="11">
        <v>4</v>
      </c>
      <c r="B53" s="11" t="s">
        <v>533</v>
      </c>
      <c r="C53" s="11" t="s">
        <v>532</v>
      </c>
      <c r="D53" s="11" t="s">
        <v>429</v>
      </c>
      <c r="E53" s="12" t="s">
        <v>531</v>
      </c>
      <c r="F53">
        <f t="shared" si="3"/>
        <v>2</v>
      </c>
    </row>
    <row r="54" spans="1:6" x14ac:dyDescent="0.3">
      <c r="A54" s="11">
        <v>5</v>
      </c>
      <c r="B54" s="11" t="s">
        <v>266</v>
      </c>
      <c r="C54" s="11" t="s">
        <v>530</v>
      </c>
      <c r="E54" s="12" t="s">
        <v>529</v>
      </c>
      <c r="F54">
        <f t="shared" si="3"/>
        <v>1</v>
      </c>
    </row>
    <row r="55" spans="1:6" x14ac:dyDescent="0.3">
      <c r="A55" s="11">
        <v>6</v>
      </c>
      <c r="B55" s="11" t="s">
        <v>528</v>
      </c>
      <c r="C55" s="11" t="s">
        <v>527</v>
      </c>
      <c r="D55" s="11" t="s">
        <v>416</v>
      </c>
      <c r="E55" s="12" t="s">
        <v>526</v>
      </c>
      <c r="F55">
        <f t="shared" si="3"/>
        <v>1</v>
      </c>
    </row>
    <row r="56" spans="1:6" x14ac:dyDescent="0.3">
      <c r="A56" s="11" t="s">
        <v>525</v>
      </c>
    </row>
    <row r="57" spans="1:6" x14ac:dyDescent="0.3">
      <c r="A57" s="11">
        <v>1</v>
      </c>
      <c r="B57" s="11" t="s">
        <v>524</v>
      </c>
      <c r="C57" s="11" t="s">
        <v>523</v>
      </c>
      <c r="D57" s="11" t="s">
        <v>522</v>
      </c>
      <c r="E57" s="12" t="s">
        <v>521</v>
      </c>
      <c r="F57">
        <f>ROUND(2/A57,0)</f>
        <v>2</v>
      </c>
    </row>
    <row r="58" spans="1:6" x14ac:dyDescent="0.3">
      <c r="A58" s="11">
        <v>2</v>
      </c>
      <c r="B58" s="11" t="s">
        <v>520</v>
      </c>
      <c r="C58" s="11" t="s">
        <v>519</v>
      </c>
      <c r="D58" s="11" t="s">
        <v>89</v>
      </c>
      <c r="E58" s="12" t="s">
        <v>518</v>
      </c>
      <c r="F58">
        <f>ROUND(2/A58,0)</f>
        <v>1</v>
      </c>
    </row>
    <row r="61" spans="1:6" x14ac:dyDescent="0.3">
      <c r="A61" s="11" t="s">
        <v>517</v>
      </c>
    </row>
    <row r="62" spans="1:6" x14ac:dyDescent="0.3">
      <c r="A62" s="11">
        <v>1</v>
      </c>
      <c r="B62" s="11" t="s">
        <v>516</v>
      </c>
      <c r="C62" s="11" t="s">
        <v>515</v>
      </c>
      <c r="D62" s="11" t="s">
        <v>514</v>
      </c>
      <c r="E62" s="12" t="s">
        <v>513</v>
      </c>
      <c r="F62">
        <f>ROUND(1/A62,0)</f>
        <v>1</v>
      </c>
    </row>
    <row r="64" spans="1:6" x14ac:dyDescent="0.3">
      <c r="A64" s="18" t="s">
        <v>93</v>
      </c>
    </row>
    <row r="65" spans="1:6" x14ac:dyDescent="0.3">
      <c r="A65" s="18" t="s">
        <v>509</v>
      </c>
    </row>
    <row r="66" spans="1:6" x14ac:dyDescent="0.3">
      <c r="A66" s="11">
        <v>1</v>
      </c>
      <c r="B66" s="18" t="s">
        <v>140</v>
      </c>
      <c r="F66">
        <f>ROUND(5/A66,0)</f>
        <v>5</v>
      </c>
    </row>
    <row r="67" spans="1:6" x14ac:dyDescent="0.3">
      <c r="A67" s="11">
        <v>2</v>
      </c>
      <c r="B67" s="18" t="s">
        <v>610</v>
      </c>
      <c r="F67">
        <f t="shared" ref="F67:F70" si="4">ROUND(5/A67,0)</f>
        <v>3</v>
      </c>
    </row>
    <row r="68" spans="1:6" x14ac:dyDescent="0.3">
      <c r="A68" s="11">
        <v>3</v>
      </c>
      <c r="B68" s="18" t="s">
        <v>92</v>
      </c>
      <c r="F68">
        <f t="shared" si="4"/>
        <v>2</v>
      </c>
    </row>
    <row r="69" spans="1:6" x14ac:dyDescent="0.3">
      <c r="A69" s="11">
        <v>4</v>
      </c>
      <c r="B69" s="18" t="s">
        <v>142</v>
      </c>
      <c r="F69">
        <f t="shared" si="4"/>
        <v>1</v>
      </c>
    </row>
    <row r="70" spans="1:6" x14ac:dyDescent="0.3">
      <c r="A70" s="11">
        <v>5</v>
      </c>
      <c r="B70" s="18" t="s">
        <v>152</v>
      </c>
      <c r="F70">
        <f t="shared" si="4"/>
        <v>1</v>
      </c>
    </row>
    <row r="71" spans="1:6" x14ac:dyDescent="0.3">
      <c r="B71" s="18"/>
    </row>
    <row r="72" spans="1:6" x14ac:dyDescent="0.3">
      <c r="B72" s="18"/>
    </row>
    <row r="73" spans="1:6" x14ac:dyDescent="0.3">
      <c r="A73" s="18" t="s">
        <v>609</v>
      </c>
    </row>
    <row r="74" spans="1:6" x14ac:dyDescent="0.3">
      <c r="A74" s="11">
        <v>1</v>
      </c>
      <c r="B74" s="18" t="s">
        <v>612</v>
      </c>
      <c r="F74">
        <f>ROUND(5/A74,0)</f>
        <v>5</v>
      </c>
    </row>
    <row r="75" spans="1:6" x14ac:dyDescent="0.3">
      <c r="A75" s="11">
        <v>2</v>
      </c>
      <c r="B75" s="18" t="s">
        <v>611</v>
      </c>
      <c r="F75">
        <f>ROUND(5/A75,0)</f>
        <v>3</v>
      </c>
    </row>
    <row r="76" spans="1:6" x14ac:dyDescent="0.3">
      <c r="A76" s="11">
        <v>3</v>
      </c>
      <c r="B76" s="11" t="s">
        <v>613</v>
      </c>
      <c r="F76">
        <f>ROUND(5/A76,0)</f>
        <v>2</v>
      </c>
    </row>
    <row r="77" spans="1:6" x14ac:dyDescent="0.3">
      <c r="A77" s="11">
        <v>4</v>
      </c>
      <c r="B77" s="20" t="s">
        <v>614</v>
      </c>
      <c r="F77">
        <f>ROUND(5/A77,0)</f>
        <v>1</v>
      </c>
    </row>
    <row r="78" spans="1:6" x14ac:dyDescent="0.3">
      <c r="A78" s="11">
        <v>5</v>
      </c>
      <c r="B78" s="20" t="s">
        <v>615</v>
      </c>
      <c r="F78">
        <f>ROUND(5/A78,0)</f>
        <v>1</v>
      </c>
    </row>
    <row r="79" spans="1:6" x14ac:dyDescent="0.3">
      <c r="B79" s="20"/>
      <c r="F79"/>
    </row>
    <row r="83" spans="1:1" ht="16.8" x14ac:dyDescent="0.4">
      <c r="A83" s="19" t="s">
        <v>608</v>
      </c>
    </row>
  </sheetData>
  <pageMargins left="0.7" right="0.7" top="0.75" bottom="0.75" header="0.3" footer="0.3"/>
  <headerFooter>
    <oddHeader>&amp;C&amp;"Aptos"&amp;12&amp;K008000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167"/>
  <sheetViews>
    <sheetView workbookViewId="0">
      <selection activeCell="M132" sqref="M132"/>
    </sheetView>
  </sheetViews>
  <sheetFormatPr defaultColWidth="8.44140625" defaultRowHeight="14.4" x14ac:dyDescent="0.3"/>
  <cols>
    <col min="4" max="4" width="27.6640625" bestFit="1" customWidth="1"/>
    <col min="6" max="6" width="21.6640625" bestFit="1" customWidth="1"/>
    <col min="7" max="7" width="10.88671875" bestFit="1" customWidth="1"/>
    <col min="12" max="12" width="23" bestFit="1" customWidth="1"/>
  </cols>
  <sheetData>
    <row r="1" spans="1:1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488</v>
      </c>
      <c r="O1"/>
    </row>
    <row r="2" spans="1:15" hidden="1" x14ac:dyDescent="0.3">
      <c r="A2" s="3">
        <v>225</v>
      </c>
      <c r="B2" s="2" t="s">
        <v>143</v>
      </c>
      <c r="C2" s="2" t="s">
        <v>473</v>
      </c>
      <c r="D2" s="2" t="s">
        <v>474</v>
      </c>
      <c r="E2" s="2" t="s">
        <v>15</v>
      </c>
      <c r="F2" s="2" t="s">
        <v>16</v>
      </c>
      <c r="G2" s="4">
        <v>34055</v>
      </c>
      <c r="H2" s="3">
        <v>31</v>
      </c>
      <c r="I2" s="2" t="s">
        <v>17</v>
      </c>
      <c r="J2" s="8" t="s">
        <v>73</v>
      </c>
      <c r="K2" s="8" t="s">
        <v>73</v>
      </c>
      <c r="M2">
        <f>ROUND(44/K2,0)</f>
        <v>44</v>
      </c>
    </row>
    <row r="3" spans="1:15" hidden="1" x14ac:dyDescent="0.3">
      <c r="A3" s="3">
        <v>133</v>
      </c>
      <c r="B3" s="2" t="s">
        <v>143</v>
      </c>
      <c r="C3" s="2" t="s">
        <v>144</v>
      </c>
      <c r="D3" s="2" t="s">
        <v>145</v>
      </c>
      <c r="E3" s="2" t="s">
        <v>15</v>
      </c>
      <c r="F3" s="2" t="s">
        <v>22</v>
      </c>
      <c r="G3" s="4">
        <v>26224</v>
      </c>
      <c r="H3" s="3">
        <v>53</v>
      </c>
      <c r="I3" s="2" t="s">
        <v>81</v>
      </c>
      <c r="J3" s="2" t="s">
        <v>114</v>
      </c>
      <c r="K3" s="2" t="s">
        <v>132</v>
      </c>
      <c r="L3" s="2" t="s">
        <v>73</v>
      </c>
      <c r="M3">
        <f>ROUND(3/L3,0)</f>
        <v>3</v>
      </c>
    </row>
    <row r="4" spans="1:15" hidden="1" x14ac:dyDescent="0.3">
      <c r="A4" s="3">
        <v>143</v>
      </c>
      <c r="B4" s="2" t="s">
        <v>174</v>
      </c>
      <c r="C4" s="2" t="s">
        <v>175</v>
      </c>
      <c r="D4" s="2" t="s">
        <v>176</v>
      </c>
      <c r="E4" s="2" t="s">
        <v>15</v>
      </c>
      <c r="F4" s="2" t="s">
        <v>22</v>
      </c>
      <c r="G4" s="4">
        <v>31717</v>
      </c>
      <c r="H4" s="3">
        <v>38</v>
      </c>
      <c r="I4" s="2" t="s">
        <v>23</v>
      </c>
      <c r="J4" s="2" t="s">
        <v>40</v>
      </c>
      <c r="K4" s="2" t="s">
        <v>73</v>
      </c>
      <c r="L4" s="2" t="s">
        <v>73</v>
      </c>
      <c r="M4">
        <f>ROUND(12/L4,0)</f>
        <v>12</v>
      </c>
    </row>
    <row r="5" spans="1:15" hidden="1" x14ac:dyDescent="0.3">
      <c r="A5" s="3">
        <v>194</v>
      </c>
      <c r="B5" s="2" t="s">
        <v>313</v>
      </c>
      <c r="C5" s="2" t="s">
        <v>317</v>
      </c>
      <c r="D5" s="2" t="s">
        <v>318</v>
      </c>
      <c r="E5" s="2" t="s">
        <v>15</v>
      </c>
      <c r="F5" s="2" t="s">
        <v>16</v>
      </c>
      <c r="G5" s="4">
        <v>27866</v>
      </c>
      <c r="H5" s="3">
        <v>48</v>
      </c>
      <c r="I5" s="2" t="s">
        <v>17</v>
      </c>
      <c r="J5" s="8" t="s">
        <v>25</v>
      </c>
      <c r="K5" s="8" t="s">
        <v>26</v>
      </c>
      <c r="M5">
        <f>ROUND(44/K5,0)</f>
        <v>22</v>
      </c>
    </row>
    <row r="6" spans="1:15" hidden="1" x14ac:dyDescent="0.3">
      <c r="A6" s="3">
        <v>203</v>
      </c>
      <c r="B6" s="2" t="s">
        <v>36</v>
      </c>
      <c r="C6" s="2" t="s">
        <v>352</v>
      </c>
      <c r="D6" s="2" t="s">
        <v>353</v>
      </c>
      <c r="E6" s="2" t="s">
        <v>39</v>
      </c>
      <c r="F6" s="2" t="s">
        <v>16</v>
      </c>
      <c r="G6" s="4">
        <v>25907</v>
      </c>
      <c r="H6" s="3">
        <v>53</v>
      </c>
      <c r="I6" s="2" t="s">
        <v>17</v>
      </c>
      <c r="J6" s="2" t="s">
        <v>26</v>
      </c>
      <c r="K6" s="2" t="s">
        <v>73</v>
      </c>
      <c r="M6">
        <f>ROUND(9/K6,0)</f>
        <v>9</v>
      </c>
    </row>
    <row r="7" spans="1:15" hidden="1" x14ac:dyDescent="0.3">
      <c r="A7" s="3">
        <v>140</v>
      </c>
      <c r="B7" s="2" t="s">
        <v>164</v>
      </c>
      <c r="C7" s="2" t="s">
        <v>165</v>
      </c>
      <c r="D7" s="2" t="s">
        <v>166</v>
      </c>
      <c r="E7" s="2" t="s">
        <v>15</v>
      </c>
      <c r="F7" s="2" t="s">
        <v>16</v>
      </c>
      <c r="G7" s="4">
        <v>34206</v>
      </c>
      <c r="H7" s="3">
        <v>31</v>
      </c>
      <c r="I7" s="2" t="s">
        <v>17</v>
      </c>
      <c r="J7" s="8" t="s">
        <v>132</v>
      </c>
      <c r="K7" s="8" t="s">
        <v>25</v>
      </c>
      <c r="M7">
        <f>ROUND(44/K7,0)</f>
        <v>15</v>
      </c>
    </row>
    <row r="8" spans="1:15" hidden="1" x14ac:dyDescent="0.3">
      <c r="A8" s="3">
        <v>150</v>
      </c>
      <c r="B8" s="2" t="s">
        <v>195</v>
      </c>
      <c r="C8" s="2" t="s">
        <v>196</v>
      </c>
      <c r="D8" s="2" t="s">
        <v>197</v>
      </c>
      <c r="E8" s="2" t="s">
        <v>39</v>
      </c>
      <c r="F8" s="2" t="s">
        <v>22</v>
      </c>
      <c r="G8" s="4">
        <v>24726</v>
      </c>
      <c r="H8" s="3">
        <v>57</v>
      </c>
      <c r="I8" s="2" t="s">
        <v>81</v>
      </c>
      <c r="J8" s="2" t="s">
        <v>31</v>
      </c>
      <c r="K8" s="2" t="s">
        <v>24</v>
      </c>
      <c r="L8" s="2" t="s">
        <v>73</v>
      </c>
      <c r="M8">
        <f>ROUND(4/L8,0)</f>
        <v>4</v>
      </c>
    </row>
    <row r="9" spans="1:15" hidden="1" x14ac:dyDescent="0.3">
      <c r="A9" s="3">
        <v>169</v>
      </c>
      <c r="B9" s="2" t="s">
        <v>255</v>
      </c>
      <c r="C9" s="2" t="s">
        <v>256</v>
      </c>
      <c r="D9" s="2" t="s">
        <v>257</v>
      </c>
      <c r="E9" s="2" t="s">
        <v>39</v>
      </c>
      <c r="F9" s="2" t="s">
        <v>22</v>
      </c>
      <c r="G9" s="4">
        <v>21230</v>
      </c>
      <c r="H9" s="3">
        <v>66</v>
      </c>
      <c r="I9" s="2" t="s">
        <v>220</v>
      </c>
      <c r="J9" s="2" t="s">
        <v>45</v>
      </c>
      <c r="K9" s="2" t="s">
        <v>258</v>
      </c>
      <c r="L9" s="2" t="s">
        <v>73</v>
      </c>
      <c r="M9">
        <f>ROUND(2/L9,0)</f>
        <v>2</v>
      </c>
    </row>
    <row r="10" spans="1:15" hidden="1" x14ac:dyDescent="0.3">
      <c r="A10" s="3">
        <v>193</v>
      </c>
      <c r="B10" s="2" t="s">
        <v>313</v>
      </c>
      <c r="C10" s="2" t="s">
        <v>317</v>
      </c>
      <c r="D10" s="2" t="s">
        <v>318</v>
      </c>
      <c r="E10" s="2" t="s">
        <v>15</v>
      </c>
      <c r="F10" s="2" t="s">
        <v>22</v>
      </c>
      <c r="G10" s="4">
        <v>27866</v>
      </c>
      <c r="H10" s="3">
        <v>48</v>
      </c>
      <c r="I10" s="2" t="s">
        <v>49</v>
      </c>
      <c r="J10" s="2" t="s">
        <v>132</v>
      </c>
      <c r="K10" s="2" t="s">
        <v>26</v>
      </c>
      <c r="L10" s="2" t="s">
        <v>73</v>
      </c>
      <c r="M10">
        <f>ROUND(10/L10,0)</f>
        <v>10</v>
      </c>
    </row>
    <row r="11" spans="1:15" hidden="1" x14ac:dyDescent="0.3">
      <c r="A11" s="3">
        <v>210</v>
      </c>
      <c r="B11" s="2" t="s">
        <v>78</v>
      </c>
      <c r="C11" s="2" t="s">
        <v>392</v>
      </c>
      <c r="D11" s="2" t="s">
        <v>393</v>
      </c>
      <c r="E11" s="2" t="s">
        <v>39</v>
      </c>
      <c r="F11" s="2" t="s">
        <v>22</v>
      </c>
      <c r="G11" s="4">
        <v>33461</v>
      </c>
      <c r="H11" s="3">
        <v>33</v>
      </c>
      <c r="I11" s="2" t="s">
        <v>23</v>
      </c>
      <c r="J11" s="2" t="s">
        <v>73</v>
      </c>
      <c r="K11" s="2" t="s">
        <v>73</v>
      </c>
      <c r="L11" s="2" t="s">
        <v>73</v>
      </c>
      <c r="M11">
        <f>ROUND(4/L11,0)</f>
        <v>4</v>
      </c>
    </row>
    <row r="12" spans="1:15" hidden="1" x14ac:dyDescent="0.3">
      <c r="A12" s="3">
        <v>202</v>
      </c>
      <c r="B12" s="2" t="s">
        <v>349</v>
      </c>
      <c r="C12" s="2" t="s">
        <v>350</v>
      </c>
      <c r="D12" s="2" t="s">
        <v>351</v>
      </c>
      <c r="E12" s="2" t="s">
        <v>15</v>
      </c>
      <c r="F12" s="2" t="s">
        <v>16</v>
      </c>
      <c r="G12" s="4">
        <v>27001</v>
      </c>
      <c r="H12" s="3">
        <v>50</v>
      </c>
      <c r="I12" s="2" t="s">
        <v>17</v>
      </c>
      <c r="J12" s="8" t="s">
        <v>24</v>
      </c>
      <c r="K12" s="8" t="s">
        <v>52</v>
      </c>
      <c r="M12">
        <f>ROUND(44/K12,0)</f>
        <v>11</v>
      </c>
    </row>
    <row r="13" spans="1:15" hidden="1" x14ac:dyDescent="0.3">
      <c r="A13" s="3">
        <v>112</v>
      </c>
      <c r="B13" s="2" t="s">
        <v>70</v>
      </c>
      <c r="C13" s="2" t="s">
        <v>13</v>
      </c>
      <c r="D13" s="2" t="s">
        <v>71</v>
      </c>
      <c r="E13" s="2" t="s">
        <v>39</v>
      </c>
      <c r="F13" s="2" t="s">
        <v>72</v>
      </c>
      <c r="G13" s="4">
        <v>26115</v>
      </c>
      <c r="H13" s="3">
        <v>53</v>
      </c>
      <c r="I13" s="2" t="s">
        <v>17</v>
      </c>
      <c r="J13" s="2" t="s">
        <v>73</v>
      </c>
      <c r="K13" s="2" t="s">
        <v>73</v>
      </c>
      <c r="M13">
        <f>ROUND(4/K13,0)</f>
        <v>4</v>
      </c>
    </row>
    <row r="14" spans="1:15" hidden="1" x14ac:dyDescent="0.3">
      <c r="A14" s="3">
        <v>223</v>
      </c>
      <c r="B14" s="2" t="s">
        <v>470</v>
      </c>
      <c r="C14" s="2" t="s">
        <v>471</v>
      </c>
      <c r="D14" s="2" t="s">
        <v>472</v>
      </c>
      <c r="E14" s="2" t="s">
        <v>15</v>
      </c>
      <c r="F14" s="2" t="s">
        <v>16</v>
      </c>
      <c r="G14" s="4">
        <v>33509</v>
      </c>
      <c r="H14" s="3">
        <v>33</v>
      </c>
      <c r="I14" s="2" t="s">
        <v>17</v>
      </c>
      <c r="J14" s="8" t="s">
        <v>82</v>
      </c>
      <c r="K14" s="8" t="s">
        <v>40</v>
      </c>
      <c r="M14">
        <f>ROUND(44/K14,0)</f>
        <v>9</v>
      </c>
    </row>
    <row r="15" spans="1:15" hidden="1" x14ac:dyDescent="0.3">
      <c r="A15" s="3">
        <v>211</v>
      </c>
      <c r="B15" s="2" t="s">
        <v>397</v>
      </c>
      <c r="C15" s="2" t="s">
        <v>398</v>
      </c>
      <c r="D15" s="2" t="s">
        <v>399</v>
      </c>
      <c r="E15" s="2" t="s">
        <v>39</v>
      </c>
      <c r="F15" s="2" t="s">
        <v>22</v>
      </c>
      <c r="G15" s="4">
        <v>30645</v>
      </c>
      <c r="H15" s="3">
        <v>41</v>
      </c>
      <c r="I15" s="2" t="s">
        <v>49</v>
      </c>
      <c r="J15" s="2" t="s">
        <v>25</v>
      </c>
      <c r="K15" s="2" t="s">
        <v>25</v>
      </c>
      <c r="L15" s="2" t="s">
        <v>73</v>
      </c>
      <c r="M15">
        <f>ROUND(4/L15,0)</f>
        <v>4</v>
      </c>
    </row>
    <row r="16" spans="1:15" hidden="1" x14ac:dyDescent="0.3">
      <c r="A16" s="3">
        <v>188</v>
      </c>
      <c r="B16" s="2" t="s">
        <v>308</v>
      </c>
      <c r="C16" s="2" t="s">
        <v>309</v>
      </c>
      <c r="D16" s="2" t="s">
        <v>310</v>
      </c>
      <c r="E16" s="2" t="s">
        <v>39</v>
      </c>
      <c r="F16" s="2" t="s">
        <v>72</v>
      </c>
      <c r="G16" s="4">
        <v>37348</v>
      </c>
      <c r="H16" s="3">
        <v>22</v>
      </c>
      <c r="I16" s="2" t="s">
        <v>17</v>
      </c>
      <c r="J16" s="2" t="s">
        <v>26</v>
      </c>
      <c r="K16" s="2" t="s">
        <v>26</v>
      </c>
      <c r="M16">
        <f>ROUND(4/K16,0)</f>
        <v>2</v>
      </c>
    </row>
    <row r="17" spans="1:13" hidden="1" x14ac:dyDescent="0.3">
      <c r="A17" s="3">
        <v>130</v>
      </c>
      <c r="B17" s="2" t="s">
        <v>136</v>
      </c>
      <c r="C17" s="2" t="s">
        <v>137</v>
      </c>
      <c r="D17" s="2" t="s">
        <v>138</v>
      </c>
      <c r="E17" s="2" t="s">
        <v>15</v>
      </c>
      <c r="F17" s="2" t="s">
        <v>72</v>
      </c>
      <c r="G17" s="4">
        <v>32222</v>
      </c>
      <c r="H17" s="3">
        <v>36</v>
      </c>
      <c r="I17" s="2" t="s">
        <v>17</v>
      </c>
      <c r="J17" s="2" t="s">
        <v>52</v>
      </c>
      <c r="K17" s="2" t="s">
        <v>73</v>
      </c>
      <c r="M17">
        <f>ROUND(7/K17,0)</f>
        <v>7</v>
      </c>
    </row>
    <row r="18" spans="1:13" hidden="1" x14ac:dyDescent="0.3">
      <c r="A18" s="3">
        <v>131</v>
      </c>
      <c r="B18" s="2" t="s">
        <v>139</v>
      </c>
      <c r="C18" s="2" t="s">
        <v>137</v>
      </c>
      <c r="D18" s="2" t="s">
        <v>140</v>
      </c>
      <c r="E18" s="2" t="s">
        <v>15</v>
      </c>
      <c r="F18" s="2" t="s">
        <v>93</v>
      </c>
      <c r="G18" s="4">
        <v>41704</v>
      </c>
      <c r="H18" s="3">
        <v>10</v>
      </c>
      <c r="I18" s="2" t="s">
        <v>489</v>
      </c>
      <c r="J18" s="2" t="s">
        <v>73</v>
      </c>
      <c r="K18" s="2" t="s">
        <v>73</v>
      </c>
      <c r="L18">
        <v>1</v>
      </c>
      <c r="M18">
        <f>ROUND(7/L18,0)</f>
        <v>7</v>
      </c>
    </row>
    <row r="19" spans="1:13" hidden="1" x14ac:dyDescent="0.3">
      <c r="A19" s="3">
        <v>110</v>
      </c>
      <c r="B19" s="2" t="s">
        <v>61</v>
      </c>
      <c r="C19" s="2" t="s">
        <v>62</v>
      </c>
      <c r="D19" s="2" t="s">
        <v>63</v>
      </c>
      <c r="E19" s="2" t="s">
        <v>15</v>
      </c>
      <c r="F19" s="2" t="s">
        <v>22</v>
      </c>
      <c r="G19" s="4">
        <v>29705</v>
      </c>
      <c r="H19" s="3">
        <v>43</v>
      </c>
      <c r="I19" s="2" t="s">
        <v>49</v>
      </c>
      <c r="J19" s="2" t="s">
        <v>64</v>
      </c>
      <c r="K19" s="2" t="s">
        <v>65</v>
      </c>
      <c r="L19" s="2" t="s">
        <v>26</v>
      </c>
      <c r="M19">
        <f>ROUND(10/L19,0)</f>
        <v>5</v>
      </c>
    </row>
    <row r="20" spans="1:13" hidden="1" x14ac:dyDescent="0.3">
      <c r="A20" s="3">
        <v>102</v>
      </c>
      <c r="B20" s="2" t="s">
        <v>19</v>
      </c>
      <c r="C20" s="2" t="s">
        <v>20</v>
      </c>
      <c r="D20" s="2" t="s">
        <v>21</v>
      </c>
      <c r="E20" s="2" t="s">
        <v>15</v>
      </c>
      <c r="F20" s="2" t="s">
        <v>22</v>
      </c>
      <c r="G20" s="4">
        <v>32913</v>
      </c>
      <c r="H20" s="3">
        <v>34</v>
      </c>
      <c r="I20" s="2" t="s">
        <v>23</v>
      </c>
      <c r="J20" s="2" t="s">
        <v>24</v>
      </c>
      <c r="K20" s="2" t="s">
        <v>25</v>
      </c>
      <c r="L20" s="2" t="s">
        <v>26</v>
      </c>
      <c r="M20">
        <f>ROUND(12/L20,0)</f>
        <v>6</v>
      </c>
    </row>
    <row r="21" spans="1:13" hidden="1" x14ac:dyDescent="0.3">
      <c r="A21" s="3">
        <v>179</v>
      </c>
      <c r="B21" s="2" t="s">
        <v>282</v>
      </c>
      <c r="C21" s="2" t="s">
        <v>283</v>
      </c>
      <c r="D21" s="2" t="s">
        <v>284</v>
      </c>
      <c r="E21" s="2" t="s">
        <v>15</v>
      </c>
      <c r="F21" s="2" t="s">
        <v>16</v>
      </c>
      <c r="G21" s="4">
        <v>30180</v>
      </c>
      <c r="H21" s="3">
        <v>42</v>
      </c>
      <c r="I21" s="2" t="s">
        <v>17</v>
      </c>
      <c r="J21" s="8" t="s">
        <v>60</v>
      </c>
      <c r="K21" s="8" t="s">
        <v>132</v>
      </c>
      <c r="M21">
        <f>ROUND(44/K21,0)</f>
        <v>7</v>
      </c>
    </row>
    <row r="22" spans="1:13" hidden="1" x14ac:dyDescent="0.3">
      <c r="A22" s="3">
        <v>147</v>
      </c>
      <c r="B22" s="2" t="s">
        <v>186</v>
      </c>
      <c r="C22" s="2" t="s">
        <v>187</v>
      </c>
      <c r="D22" s="2" t="s">
        <v>188</v>
      </c>
      <c r="E22" s="2" t="s">
        <v>15</v>
      </c>
      <c r="F22" s="2" t="s">
        <v>22</v>
      </c>
      <c r="G22" s="4">
        <v>33088</v>
      </c>
      <c r="H22" s="3">
        <v>34</v>
      </c>
      <c r="I22" s="2" t="s">
        <v>23</v>
      </c>
      <c r="J22" s="2" t="s">
        <v>60</v>
      </c>
      <c r="K22" s="2" t="s">
        <v>52</v>
      </c>
      <c r="L22" s="2" t="s">
        <v>25</v>
      </c>
      <c r="M22">
        <f>ROUND(12/L22,0)</f>
        <v>4</v>
      </c>
    </row>
    <row r="23" spans="1:13" hidden="1" x14ac:dyDescent="0.3">
      <c r="A23" s="3">
        <v>176</v>
      </c>
      <c r="B23" s="2" t="s">
        <v>242</v>
      </c>
      <c r="C23" s="2" t="s">
        <v>275</v>
      </c>
      <c r="D23" s="2" t="s">
        <v>276</v>
      </c>
      <c r="E23" s="2" t="s">
        <v>15</v>
      </c>
      <c r="F23" s="2" t="s">
        <v>22</v>
      </c>
      <c r="G23" s="4">
        <v>31875</v>
      </c>
      <c r="H23" s="3">
        <v>37</v>
      </c>
      <c r="I23" s="2" t="s">
        <v>23</v>
      </c>
      <c r="J23" s="2" t="s">
        <v>258</v>
      </c>
      <c r="K23" s="2" t="s">
        <v>40</v>
      </c>
      <c r="L23" s="2" t="s">
        <v>52</v>
      </c>
      <c r="M23">
        <f>ROUND(12/L23,0)</f>
        <v>3</v>
      </c>
    </row>
    <row r="24" spans="1:13" hidden="1" x14ac:dyDescent="0.3">
      <c r="A24" s="3">
        <v>165</v>
      </c>
      <c r="B24" s="2" t="s">
        <v>242</v>
      </c>
      <c r="C24" s="2" t="s">
        <v>243</v>
      </c>
      <c r="D24" s="2" t="s">
        <v>244</v>
      </c>
      <c r="E24" s="2" t="s">
        <v>15</v>
      </c>
      <c r="F24" s="2" t="s">
        <v>16</v>
      </c>
      <c r="G24" s="4">
        <v>30651</v>
      </c>
      <c r="H24" s="3">
        <v>41</v>
      </c>
      <c r="I24" s="2" t="s">
        <v>17</v>
      </c>
      <c r="J24" s="8" t="s">
        <v>31</v>
      </c>
      <c r="K24" s="8" t="s">
        <v>24</v>
      </c>
      <c r="M24">
        <f>ROUND(44/K24,0)</f>
        <v>6</v>
      </c>
    </row>
    <row r="25" spans="1:13" hidden="1" x14ac:dyDescent="0.3">
      <c r="A25" s="3">
        <v>153</v>
      </c>
      <c r="B25" s="2" t="s">
        <v>203</v>
      </c>
      <c r="C25" s="2" t="s">
        <v>204</v>
      </c>
      <c r="D25" s="2" t="s">
        <v>205</v>
      </c>
      <c r="E25" s="2" t="s">
        <v>15</v>
      </c>
      <c r="F25" s="2" t="s">
        <v>16</v>
      </c>
      <c r="G25" s="4">
        <v>38013</v>
      </c>
      <c r="H25" s="3">
        <v>20</v>
      </c>
      <c r="I25" s="2" t="s">
        <v>17</v>
      </c>
      <c r="J25" s="8" t="s">
        <v>114</v>
      </c>
      <c r="K25" s="8" t="s">
        <v>82</v>
      </c>
      <c r="M25">
        <f>ROUND(44/K25,0)</f>
        <v>6</v>
      </c>
    </row>
    <row r="26" spans="1:13" hidden="1" x14ac:dyDescent="0.3">
      <c r="A26" s="3">
        <v>192</v>
      </c>
      <c r="B26" s="2" t="s">
        <v>268</v>
      </c>
      <c r="C26" s="2" t="s">
        <v>451</v>
      </c>
      <c r="D26" s="2" t="s">
        <v>452</v>
      </c>
      <c r="E26" s="2" t="s">
        <v>15</v>
      </c>
      <c r="F26" s="2" t="s">
        <v>16</v>
      </c>
      <c r="G26" s="4">
        <v>36241</v>
      </c>
      <c r="H26" s="3">
        <v>25</v>
      </c>
      <c r="I26" s="2" t="s">
        <v>17</v>
      </c>
      <c r="J26" s="8" t="s">
        <v>267</v>
      </c>
      <c r="K26" s="8" t="s">
        <v>60</v>
      </c>
      <c r="M26">
        <f>ROUND(44/K26,0)</f>
        <v>5</v>
      </c>
    </row>
    <row r="27" spans="1:13" hidden="1" x14ac:dyDescent="0.3">
      <c r="A27" s="3">
        <v>199</v>
      </c>
      <c r="B27" s="2" t="s">
        <v>338</v>
      </c>
      <c r="C27" s="2" t="s">
        <v>339</v>
      </c>
      <c r="D27" s="2" t="s">
        <v>340</v>
      </c>
      <c r="E27" s="2" t="s">
        <v>39</v>
      </c>
      <c r="F27" s="2" t="s">
        <v>16</v>
      </c>
      <c r="G27" s="4">
        <v>32288</v>
      </c>
      <c r="H27" s="3">
        <v>36</v>
      </c>
      <c r="I27" s="2" t="s">
        <v>17</v>
      </c>
      <c r="J27" s="2" t="s">
        <v>52</v>
      </c>
      <c r="K27" s="2" t="s">
        <v>26</v>
      </c>
      <c r="M27">
        <f>ROUND(9/K27,0)</f>
        <v>5</v>
      </c>
    </row>
    <row r="28" spans="1:13" hidden="1" x14ac:dyDescent="0.3">
      <c r="A28" s="3">
        <v>224</v>
      </c>
      <c r="B28" s="2" t="s">
        <v>143</v>
      </c>
      <c r="C28" s="2" t="s">
        <v>473</v>
      </c>
      <c r="D28" s="2" t="s">
        <v>474</v>
      </c>
      <c r="E28" s="2" t="s">
        <v>15</v>
      </c>
      <c r="F28" s="2" t="s">
        <v>72</v>
      </c>
      <c r="G28" s="4">
        <v>34055</v>
      </c>
      <c r="H28" s="3">
        <v>31</v>
      </c>
      <c r="I28" s="2" t="s">
        <v>17</v>
      </c>
      <c r="J28" s="2" t="s">
        <v>132</v>
      </c>
      <c r="K28" s="2" t="s">
        <v>26</v>
      </c>
      <c r="M28">
        <f>ROUND(7/K28,0)</f>
        <v>4</v>
      </c>
    </row>
    <row r="29" spans="1:13" hidden="1" x14ac:dyDescent="0.3">
      <c r="A29" s="3">
        <v>128</v>
      </c>
      <c r="B29" s="2" t="s">
        <v>129</v>
      </c>
      <c r="C29" s="2" t="s">
        <v>130</v>
      </c>
      <c r="D29" s="2" t="s">
        <v>131</v>
      </c>
      <c r="E29" s="2" t="s">
        <v>15</v>
      </c>
      <c r="F29" s="2" t="s">
        <v>133</v>
      </c>
      <c r="G29" s="4">
        <v>30181</v>
      </c>
      <c r="H29" s="3">
        <v>42</v>
      </c>
      <c r="I29" s="2" t="s">
        <v>17</v>
      </c>
      <c r="J29" s="2" t="s">
        <v>18</v>
      </c>
      <c r="K29" s="2" t="s">
        <v>18</v>
      </c>
      <c r="L29" s="2" t="s">
        <v>18</v>
      </c>
    </row>
    <row r="30" spans="1:13" hidden="1" x14ac:dyDescent="0.3">
      <c r="A30" s="3">
        <v>171</v>
      </c>
      <c r="B30" s="2" t="s">
        <v>262</v>
      </c>
      <c r="C30" s="2" t="s">
        <v>260</v>
      </c>
      <c r="D30" s="2" t="s">
        <v>263</v>
      </c>
      <c r="E30" s="2" t="s">
        <v>39</v>
      </c>
      <c r="F30" s="2" t="s">
        <v>93</v>
      </c>
      <c r="G30" s="4">
        <v>41800</v>
      </c>
      <c r="H30" s="3">
        <v>10</v>
      </c>
      <c r="I30" s="2" t="s">
        <v>489</v>
      </c>
      <c r="J30" s="2" t="s">
        <v>25</v>
      </c>
      <c r="K30" s="2" t="s">
        <v>26</v>
      </c>
      <c r="L30">
        <v>2</v>
      </c>
      <c r="M30">
        <f>ROUND(7/L30,0)</f>
        <v>4</v>
      </c>
    </row>
    <row r="31" spans="1:13" hidden="1" x14ac:dyDescent="0.3">
      <c r="A31" s="3">
        <v>174</v>
      </c>
      <c r="B31" s="2" t="s">
        <v>268</v>
      </c>
      <c r="C31" s="2" t="s">
        <v>269</v>
      </c>
      <c r="D31" s="2" t="s">
        <v>270</v>
      </c>
      <c r="E31" s="2" t="s">
        <v>15</v>
      </c>
      <c r="F31" s="2" t="s">
        <v>72</v>
      </c>
      <c r="G31" s="4">
        <v>34126</v>
      </c>
      <c r="H31" s="3">
        <v>31</v>
      </c>
      <c r="I31" s="2" t="s">
        <v>17</v>
      </c>
      <c r="J31" s="2" t="s">
        <v>82</v>
      </c>
      <c r="K31" s="2" t="s">
        <v>52</v>
      </c>
      <c r="M31">
        <f>ROUND(7/K31,0)</f>
        <v>2</v>
      </c>
    </row>
    <row r="32" spans="1:13" hidden="1" x14ac:dyDescent="0.3">
      <c r="A32" s="3">
        <v>152</v>
      </c>
      <c r="B32" s="2" t="s">
        <v>201</v>
      </c>
      <c r="C32" s="2" t="s">
        <v>199</v>
      </c>
      <c r="D32" s="2" t="s">
        <v>202</v>
      </c>
      <c r="E32" s="2" t="s">
        <v>15</v>
      </c>
      <c r="F32" s="2" t="s">
        <v>93</v>
      </c>
      <c r="G32" s="4">
        <v>42124</v>
      </c>
      <c r="H32" s="3">
        <v>9</v>
      </c>
      <c r="I32" s="2" t="s">
        <v>489</v>
      </c>
      <c r="J32" s="2" t="s">
        <v>132</v>
      </c>
      <c r="K32" s="2" t="s">
        <v>25</v>
      </c>
      <c r="L32">
        <v>4</v>
      </c>
      <c r="M32">
        <f>ROUND(7/L32,0)</f>
        <v>2</v>
      </c>
    </row>
    <row r="33" spans="1:13" hidden="1" x14ac:dyDescent="0.3">
      <c r="A33" s="3">
        <v>117</v>
      </c>
      <c r="B33" s="2" t="s">
        <v>90</v>
      </c>
      <c r="C33" s="2" t="s">
        <v>91</v>
      </c>
      <c r="D33" s="2" t="s">
        <v>92</v>
      </c>
      <c r="E33" s="2" t="s">
        <v>39</v>
      </c>
      <c r="F33" s="2" t="s">
        <v>93</v>
      </c>
      <c r="G33" s="4">
        <v>41777</v>
      </c>
      <c r="H33" s="3">
        <v>10</v>
      </c>
      <c r="I33" s="2" t="s">
        <v>489</v>
      </c>
      <c r="J33" s="2" t="s">
        <v>52</v>
      </c>
      <c r="K33" s="2" t="s">
        <v>25</v>
      </c>
      <c r="L33">
        <v>3</v>
      </c>
      <c r="M33">
        <f>ROUND(7/L33,0)</f>
        <v>2</v>
      </c>
    </row>
    <row r="34" spans="1:13" hidden="1" x14ac:dyDescent="0.3">
      <c r="A34" s="3">
        <v>184</v>
      </c>
      <c r="B34" s="2" t="s">
        <v>296</v>
      </c>
      <c r="C34" s="2" t="s">
        <v>13</v>
      </c>
      <c r="D34" s="2" t="s">
        <v>297</v>
      </c>
      <c r="E34" s="2" t="s">
        <v>15</v>
      </c>
      <c r="F34" s="2" t="s">
        <v>22</v>
      </c>
      <c r="G34" s="4">
        <v>35811</v>
      </c>
      <c r="H34" s="3">
        <v>26</v>
      </c>
      <c r="I34" s="2" t="s">
        <v>23</v>
      </c>
      <c r="J34" s="2" t="s">
        <v>267</v>
      </c>
      <c r="K34" s="2" t="s">
        <v>24</v>
      </c>
      <c r="L34" s="2" t="s">
        <v>40</v>
      </c>
      <c r="M34">
        <f>ROUND(12/L34,0)</f>
        <v>2</v>
      </c>
    </row>
    <row r="35" spans="1:13" hidden="1" x14ac:dyDescent="0.3">
      <c r="A35" s="3">
        <v>105</v>
      </c>
      <c r="B35" s="2" t="s">
        <v>36</v>
      </c>
      <c r="C35" s="2" t="s">
        <v>37</v>
      </c>
      <c r="D35" s="2" t="s">
        <v>38</v>
      </c>
      <c r="E35" s="2" t="s">
        <v>39</v>
      </c>
      <c r="F35" s="2" t="s">
        <v>16</v>
      </c>
      <c r="G35" s="4">
        <v>26414</v>
      </c>
      <c r="H35" s="3">
        <v>52</v>
      </c>
      <c r="I35" s="2" t="s">
        <v>17</v>
      </c>
      <c r="J35" s="2" t="s">
        <v>40</v>
      </c>
      <c r="K35" s="2" t="s">
        <v>25</v>
      </c>
      <c r="M35">
        <f>ROUND(9/K35,0)</f>
        <v>3</v>
      </c>
    </row>
    <row r="36" spans="1:13" hidden="1" x14ac:dyDescent="0.3">
      <c r="A36" s="3">
        <v>108</v>
      </c>
      <c r="B36" s="2" t="s">
        <v>53</v>
      </c>
      <c r="C36" s="2" t="s">
        <v>54</v>
      </c>
      <c r="D36" s="2" t="s">
        <v>55</v>
      </c>
      <c r="E36" s="2" t="s">
        <v>39</v>
      </c>
      <c r="F36" s="2" t="s">
        <v>22</v>
      </c>
      <c r="G36" s="4">
        <v>29220</v>
      </c>
      <c r="H36" s="3">
        <v>44</v>
      </c>
      <c r="I36" s="2" t="s">
        <v>49</v>
      </c>
      <c r="J36" s="2" t="s">
        <v>52</v>
      </c>
      <c r="K36" s="2" t="s">
        <v>52</v>
      </c>
      <c r="L36" s="2" t="s">
        <v>26</v>
      </c>
      <c r="M36">
        <f>ROUND(4/L36,0)</f>
        <v>2</v>
      </c>
    </row>
    <row r="37" spans="1:13" hidden="1" x14ac:dyDescent="0.3">
      <c r="A37" s="3">
        <v>220</v>
      </c>
      <c r="B37" s="2" t="s">
        <v>245</v>
      </c>
      <c r="C37" s="2" t="s">
        <v>437</v>
      </c>
      <c r="D37" s="2" t="s">
        <v>438</v>
      </c>
      <c r="E37" s="2" t="s">
        <v>15</v>
      </c>
      <c r="F37" s="2" t="s">
        <v>93</v>
      </c>
      <c r="G37" s="4">
        <v>42989</v>
      </c>
      <c r="H37" s="3">
        <v>7</v>
      </c>
      <c r="I37" s="2" t="s">
        <v>489</v>
      </c>
      <c r="J37" s="2" t="s">
        <v>31</v>
      </c>
      <c r="K37" s="2" t="s">
        <v>24</v>
      </c>
      <c r="L37">
        <v>7</v>
      </c>
      <c r="M37">
        <f>ROUND(7/L37,0)</f>
        <v>1</v>
      </c>
    </row>
    <row r="38" spans="1:13" hidden="1" x14ac:dyDescent="0.3">
      <c r="A38" s="3">
        <v>142</v>
      </c>
      <c r="B38" s="2" t="s">
        <v>170</v>
      </c>
      <c r="C38" s="2" t="s">
        <v>171</v>
      </c>
      <c r="D38" s="2" t="s">
        <v>172</v>
      </c>
      <c r="E38" s="2" t="s">
        <v>15</v>
      </c>
      <c r="F38" s="2" t="s">
        <v>16</v>
      </c>
      <c r="G38" s="4">
        <v>34830</v>
      </c>
      <c r="H38" s="3">
        <v>29</v>
      </c>
      <c r="I38" s="2" t="s">
        <v>17</v>
      </c>
      <c r="J38" s="8" t="s">
        <v>173</v>
      </c>
      <c r="K38" s="8" t="s">
        <v>65</v>
      </c>
      <c r="M38">
        <f>ROUND(44/K38,0)</f>
        <v>4</v>
      </c>
    </row>
    <row r="39" spans="1:13" hidden="1" x14ac:dyDescent="0.3">
      <c r="A39" s="3">
        <v>111</v>
      </c>
      <c r="B39" s="2" t="s">
        <v>66</v>
      </c>
      <c r="C39" s="2" t="s">
        <v>67</v>
      </c>
      <c r="D39" s="2" t="s">
        <v>68</v>
      </c>
      <c r="E39" s="2" t="s">
        <v>15</v>
      </c>
      <c r="F39" s="2" t="s">
        <v>16</v>
      </c>
      <c r="G39" s="4">
        <v>23671</v>
      </c>
      <c r="H39" s="3">
        <v>60</v>
      </c>
      <c r="I39" s="2" t="s">
        <v>17</v>
      </c>
      <c r="J39" s="8" t="s">
        <v>69</v>
      </c>
      <c r="K39" s="8" t="s">
        <v>31</v>
      </c>
      <c r="M39">
        <f>ROUND(44/K39,0)</f>
        <v>4</v>
      </c>
    </row>
    <row r="40" spans="1:13" hidden="1" x14ac:dyDescent="0.3">
      <c r="A40" s="3">
        <v>208</v>
      </c>
      <c r="B40" s="2" t="s">
        <v>332</v>
      </c>
      <c r="C40" s="2" t="s">
        <v>387</v>
      </c>
      <c r="D40" s="2" t="s">
        <v>388</v>
      </c>
      <c r="E40" s="2" t="s">
        <v>15</v>
      </c>
      <c r="F40" s="2" t="s">
        <v>16</v>
      </c>
      <c r="G40" s="4">
        <v>28871</v>
      </c>
      <c r="H40" s="3">
        <v>45</v>
      </c>
      <c r="I40" s="2" t="s">
        <v>17</v>
      </c>
      <c r="J40" s="8" t="s">
        <v>59</v>
      </c>
      <c r="K40" s="8" t="s">
        <v>258</v>
      </c>
      <c r="M40">
        <f>ROUND(44/K40,0)</f>
        <v>4</v>
      </c>
    </row>
    <row r="41" spans="1:13" hidden="1" x14ac:dyDescent="0.3">
      <c r="A41" s="3">
        <v>134</v>
      </c>
      <c r="B41" s="2" t="s">
        <v>146</v>
      </c>
      <c r="C41" s="2" t="s">
        <v>147</v>
      </c>
      <c r="D41" s="2" t="s">
        <v>148</v>
      </c>
      <c r="E41" s="2" t="s">
        <v>39</v>
      </c>
      <c r="F41" s="2" t="s">
        <v>16</v>
      </c>
      <c r="G41" s="4">
        <v>32400</v>
      </c>
      <c r="H41" s="3">
        <v>36</v>
      </c>
      <c r="I41" s="2" t="s">
        <v>17</v>
      </c>
      <c r="J41" s="2" t="s">
        <v>65</v>
      </c>
      <c r="K41" s="2" t="s">
        <v>52</v>
      </c>
      <c r="M41">
        <f>ROUND(9/K41,0)</f>
        <v>2</v>
      </c>
    </row>
    <row r="42" spans="1:13" hidden="1" x14ac:dyDescent="0.3">
      <c r="A42" s="3">
        <v>139</v>
      </c>
      <c r="B42" s="2" t="s">
        <v>161</v>
      </c>
      <c r="C42" s="2" t="s">
        <v>162</v>
      </c>
      <c r="D42" s="2" t="s">
        <v>163</v>
      </c>
      <c r="E42" s="2" t="s">
        <v>15</v>
      </c>
      <c r="F42" s="2" t="s">
        <v>16</v>
      </c>
      <c r="G42" s="4">
        <v>34492</v>
      </c>
      <c r="H42" s="3">
        <v>30</v>
      </c>
      <c r="I42" s="2" t="s">
        <v>17</v>
      </c>
      <c r="J42" s="8" t="s">
        <v>64</v>
      </c>
      <c r="K42" s="8" t="s">
        <v>114</v>
      </c>
      <c r="M42">
        <f>ROUND(44/K42,0)</f>
        <v>3</v>
      </c>
    </row>
    <row r="43" spans="1:13" hidden="1" x14ac:dyDescent="0.3">
      <c r="A43" s="3">
        <v>154</v>
      </c>
      <c r="B43" s="2" t="s">
        <v>206</v>
      </c>
      <c r="C43" s="2" t="s">
        <v>207</v>
      </c>
      <c r="D43" s="2" t="s">
        <v>208</v>
      </c>
      <c r="E43" s="2" t="s">
        <v>15</v>
      </c>
      <c r="F43" s="2" t="s">
        <v>22</v>
      </c>
      <c r="G43" s="4">
        <v>28246</v>
      </c>
      <c r="H43" s="3">
        <v>47</v>
      </c>
      <c r="I43" s="2" t="s">
        <v>49</v>
      </c>
      <c r="J43" s="2" t="s">
        <v>30</v>
      </c>
      <c r="K43" s="2" t="s">
        <v>31</v>
      </c>
      <c r="L43" s="2" t="s">
        <v>25</v>
      </c>
      <c r="M43">
        <f>ROUND(10/L43,0)</f>
        <v>3</v>
      </c>
    </row>
    <row r="44" spans="1:13" hidden="1" x14ac:dyDescent="0.3">
      <c r="A44" s="3">
        <v>124</v>
      </c>
      <c r="B44" s="2" t="s">
        <v>119</v>
      </c>
      <c r="C44" s="2" t="s">
        <v>120</v>
      </c>
      <c r="D44" s="2" t="s">
        <v>121</v>
      </c>
      <c r="E44" s="2" t="s">
        <v>15</v>
      </c>
      <c r="F44" s="2" t="s">
        <v>16</v>
      </c>
      <c r="G44" s="4">
        <v>27829</v>
      </c>
      <c r="H44" s="3">
        <v>48</v>
      </c>
      <c r="I44" s="2" t="s">
        <v>17</v>
      </c>
      <c r="J44" s="8" t="s">
        <v>30</v>
      </c>
      <c r="K44" s="8" t="s">
        <v>51</v>
      </c>
      <c r="M44">
        <f>ROUND(44/K44,0)</f>
        <v>3</v>
      </c>
    </row>
    <row r="45" spans="1:13" hidden="1" x14ac:dyDescent="0.3">
      <c r="A45" s="3">
        <v>114</v>
      </c>
      <c r="B45" s="2" t="s">
        <v>78</v>
      </c>
      <c r="C45" s="2" t="s">
        <v>79</v>
      </c>
      <c r="D45" s="2" t="s">
        <v>80</v>
      </c>
      <c r="E45" s="2" t="s">
        <v>39</v>
      </c>
      <c r="F45" s="2" t="s">
        <v>22</v>
      </c>
      <c r="G45" s="4">
        <v>26874</v>
      </c>
      <c r="H45" s="3">
        <v>51</v>
      </c>
      <c r="I45" s="2" t="s">
        <v>81</v>
      </c>
      <c r="J45" s="2" t="s">
        <v>51</v>
      </c>
      <c r="K45" s="2" t="s">
        <v>82</v>
      </c>
      <c r="L45" s="2" t="s">
        <v>26</v>
      </c>
      <c r="M45">
        <f>ROUND(4/L45,0)</f>
        <v>2</v>
      </c>
    </row>
    <row r="46" spans="1:13" hidden="1" x14ac:dyDescent="0.3">
      <c r="A46" s="3">
        <v>135</v>
      </c>
      <c r="B46" s="2" t="s">
        <v>475</v>
      </c>
      <c r="C46" s="2" t="s">
        <v>476</v>
      </c>
      <c r="D46" s="2" t="s">
        <v>477</v>
      </c>
      <c r="E46" s="2" t="s">
        <v>15</v>
      </c>
      <c r="F46" s="2" t="s">
        <v>16</v>
      </c>
      <c r="G46" s="4">
        <v>34349</v>
      </c>
      <c r="H46" s="3">
        <v>30</v>
      </c>
      <c r="I46" s="2" t="s">
        <v>17</v>
      </c>
      <c r="J46" s="8" t="s">
        <v>77</v>
      </c>
      <c r="K46" s="8" t="s">
        <v>267</v>
      </c>
      <c r="M46">
        <f>ROUND(44/K46,0)</f>
        <v>3</v>
      </c>
    </row>
    <row r="47" spans="1:13" hidden="1" x14ac:dyDescent="0.3">
      <c r="A47" s="3">
        <v>145</v>
      </c>
      <c r="B47" s="2" t="s">
        <v>180</v>
      </c>
      <c r="C47" s="2" t="s">
        <v>181</v>
      </c>
      <c r="D47" s="2" t="s">
        <v>182</v>
      </c>
      <c r="E47" s="2" t="s">
        <v>39</v>
      </c>
      <c r="F47" s="2" t="s">
        <v>22</v>
      </c>
      <c r="G47" s="4">
        <v>32534</v>
      </c>
      <c r="H47" s="3">
        <v>35</v>
      </c>
      <c r="I47" s="2" t="s">
        <v>23</v>
      </c>
      <c r="J47" s="2" t="s">
        <v>26</v>
      </c>
      <c r="K47" s="2" t="s">
        <v>26</v>
      </c>
      <c r="L47" s="2" t="s">
        <v>26</v>
      </c>
      <c r="M47">
        <f>ROUND(4/L47,0)</f>
        <v>2</v>
      </c>
    </row>
    <row r="48" spans="1:13" hidden="1" x14ac:dyDescent="0.3">
      <c r="A48" s="3">
        <v>157</v>
      </c>
      <c r="B48" s="2" t="s">
        <v>217</v>
      </c>
      <c r="C48" s="2" t="s">
        <v>218</v>
      </c>
      <c r="D48" s="2" t="s">
        <v>219</v>
      </c>
      <c r="E48" s="2" t="s">
        <v>39</v>
      </c>
      <c r="F48" s="2" t="s">
        <v>22</v>
      </c>
      <c r="G48" s="4">
        <v>21529</v>
      </c>
      <c r="H48" s="3">
        <v>65</v>
      </c>
      <c r="I48" s="2" t="s">
        <v>220</v>
      </c>
      <c r="J48" s="2" t="s">
        <v>185</v>
      </c>
      <c r="K48" s="2" t="s">
        <v>114</v>
      </c>
      <c r="L48" s="2" t="s">
        <v>26</v>
      </c>
      <c r="M48">
        <f>ROUND(2/L48,0)</f>
        <v>1</v>
      </c>
    </row>
    <row r="49" spans="1:13" hidden="1" x14ac:dyDescent="0.3">
      <c r="A49" s="3">
        <v>204</v>
      </c>
      <c r="B49" s="2" t="s">
        <v>359</v>
      </c>
      <c r="C49" s="2" t="s">
        <v>360</v>
      </c>
      <c r="D49" s="2" t="s">
        <v>361</v>
      </c>
      <c r="E49" s="2" t="s">
        <v>15</v>
      </c>
      <c r="F49" s="2" t="s">
        <v>22</v>
      </c>
      <c r="G49" s="4">
        <v>26121</v>
      </c>
      <c r="H49" s="3">
        <v>53</v>
      </c>
      <c r="I49" s="2" t="s">
        <v>81</v>
      </c>
      <c r="J49" s="2" t="s">
        <v>77</v>
      </c>
      <c r="K49" s="2" t="s">
        <v>258</v>
      </c>
      <c r="L49" s="2" t="s">
        <v>26</v>
      </c>
      <c r="M49">
        <f>ROUND(3/L49,0)</f>
        <v>2</v>
      </c>
    </row>
    <row r="50" spans="1:13" hidden="1" x14ac:dyDescent="0.3">
      <c r="A50" s="3">
        <v>109</v>
      </c>
      <c r="B50" s="2" t="s">
        <v>56</v>
      </c>
      <c r="C50" s="2" t="s">
        <v>57</v>
      </c>
      <c r="D50" s="2" t="s">
        <v>58</v>
      </c>
      <c r="E50" s="2" t="s">
        <v>39</v>
      </c>
      <c r="F50" s="2" t="s">
        <v>22</v>
      </c>
      <c r="G50" s="4">
        <v>28224</v>
      </c>
      <c r="H50" s="3">
        <v>47</v>
      </c>
      <c r="I50" s="2" t="s">
        <v>49</v>
      </c>
      <c r="J50" s="2" t="s">
        <v>59</v>
      </c>
      <c r="K50" s="2" t="s">
        <v>60</v>
      </c>
      <c r="L50" s="2" t="s">
        <v>25</v>
      </c>
      <c r="M50">
        <f>ROUND(4/L50,0)</f>
        <v>1</v>
      </c>
    </row>
    <row r="51" spans="1:13" hidden="1" x14ac:dyDescent="0.3">
      <c r="A51" s="3">
        <v>115</v>
      </c>
      <c r="B51" s="2" t="s">
        <v>83</v>
      </c>
      <c r="C51" s="2" t="s">
        <v>84</v>
      </c>
      <c r="D51" s="2" t="s">
        <v>85</v>
      </c>
      <c r="E51" s="2" t="s">
        <v>39</v>
      </c>
      <c r="F51" s="2" t="s">
        <v>72</v>
      </c>
      <c r="G51" s="4">
        <v>28416</v>
      </c>
      <c r="H51" s="3">
        <v>47</v>
      </c>
      <c r="I51" s="2" t="s">
        <v>17</v>
      </c>
      <c r="J51" s="2" t="s">
        <v>40</v>
      </c>
      <c r="K51" s="2" t="s">
        <v>52</v>
      </c>
      <c r="M51">
        <f>ROUND(4/K51,0)</f>
        <v>1</v>
      </c>
    </row>
    <row r="52" spans="1:13" hidden="1" x14ac:dyDescent="0.3">
      <c r="A52" s="3">
        <v>132</v>
      </c>
      <c r="B52" s="2" t="s">
        <v>141</v>
      </c>
      <c r="C52" s="2" t="s">
        <v>137</v>
      </c>
      <c r="D52" s="2" t="s">
        <v>142</v>
      </c>
      <c r="E52" s="2" t="s">
        <v>15</v>
      </c>
      <c r="F52" s="2" t="s">
        <v>93</v>
      </c>
      <c r="G52" s="4">
        <v>42238</v>
      </c>
      <c r="H52" s="3">
        <v>9</v>
      </c>
      <c r="I52" s="2" t="s">
        <v>489</v>
      </c>
      <c r="J52" s="2" t="s">
        <v>65</v>
      </c>
      <c r="K52" s="2" t="s">
        <v>132</v>
      </c>
      <c r="L52">
        <v>6</v>
      </c>
      <c r="M52">
        <f>ROUND(7/L52,0)</f>
        <v>1</v>
      </c>
    </row>
    <row r="53" spans="1:13" hidden="1" x14ac:dyDescent="0.3">
      <c r="A53" s="3">
        <v>144</v>
      </c>
      <c r="B53" s="2" t="s">
        <v>177</v>
      </c>
      <c r="C53" s="2" t="s">
        <v>178</v>
      </c>
      <c r="D53" s="2" t="s">
        <v>179</v>
      </c>
      <c r="E53" s="2" t="s">
        <v>15</v>
      </c>
      <c r="F53" s="2" t="s">
        <v>16</v>
      </c>
      <c r="G53" s="4">
        <v>30049</v>
      </c>
      <c r="H53" s="3">
        <v>42</v>
      </c>
      <c r="I53" s="2" t="s">
        <v>17</v>
      </c>
      <c r="J53" s="8" t="s">
        <v>113</v>
      </c>
      <c r="K53" s="8" t="s">
        <v>173</v>
      </c>
      <c r="M53">
        <f>ROUND(44/K53,0)</f>
        <v>3</v>
      </c>
    </row>
    <row r="54" spans="1:13" hidden="1" x14ac:dyDescent="0.3">
      <c r="A54" s="3">
        <v>217</v>
      </c>
      <c r="B54" s="2" t="s">
        <v>426</v>
      </c>
      <c r="C54" s="2" t="s">
        <v>427</v>
      </c>
      <c r="D54" s="2" t="s">
        <v>428</v>
      </c>
      <c r="E54" s="2" t="s">
        <v>15</v>
      </c>
      <c r="F54" s="2" t="s">
        <v>22</v>
      </c>
      <c r="G54" s="4">
        <v>32639</v>
      </c>
      <c r="H54" s="3">
        <v>35</v>
      </c>
      <c r="I54" s="2" t="s">
        <v>23</v>
      </c>
      <c r="J54" s="2" t="s">
        <v>173</v>
      </c>
      <c r="K54" s="2" t="s">
        <v>82</v>
      </c>
      <c r="L54" s="2" t="s">
        <v>132</v>
      </c>
      <c r="M54">
        <f>ROUND(12/L54,0)</f>
        <v>2</v>
      </c>
    </row>
    <row r="55" spans="1:13" hidden="1" x14ac:dyDescent="0.3">
      <c r="A55" s="3">
        <v>216</v>
      </c>
      <c r="B55" s="2" t="s">
        <v>420</v>
      </c>
      <c r="C55" s="2" t="s">
        <v>421</v>
      </c>
      <c r="D55" s="2" t="s">
        <v>422</v>
      </c>
      <c r="E55" s="2" t="s">
        <v>15</v>
      </c>
      <c r="F55" s="2" t="s">
        <v>16</v>
      </c>
      <c r="G55" s="4">
        <v>35779</v>
      </c>
      <c r="H55" s="3">
        <v>26</v>
      </c>
      <c r="I55" s="2" t="s">
        <v>17</v>
      </c>
      <c r="J55" s="8" t="s">
        <v>109</v>
      </c>
      <c r="K55" s="8" t="s">
        <v>69</v>
      </c>
      <c r="M55">
        <f>ROUND(44/K55,0)</f>
        <v>3</v>
      </c>
    </row>
    <row r="56" spans="1:13" hidden="1" x14ac:dyDescent="0.3">
      <c r="A56" s="3">
        <v>206</v>
      </c>
      <c r="B56" s="2" t="s">
        <v>377</v>
      </c>
      <c r="C56" s="2" t="s">
        <v>378</v>
      </c>
      <c r="D56" s="2" t="s">
        <v>379</v>
      </c>
      <c r="E56" s="2" t="s">
        <v>15</v>
      </c>
      <c r="F56" s="2" t="s">
        <v>16</v>
      </c>
      <c r="G56" s="4">
        <v>27113</v>
      </c>
      <c r="H56" s="3">
        <v>50</v>
      </c>
      <c r="I56" s="2" t="s">
        <v>17</v>
      </c>
      <c r="J56" s="8" t="s">
        <v>287</v>
      </c>
      <c r="K56" s="8" t="s">
        <v>59</v>
      </c>
      <c r="M56">
        <f>ROUND(44/K56,0)</f>
        <v>2</v>
      </c>
    </row>
    <row r="57" spans="1:13" hidden="1" x14ac:dyDescent="0.3">
      <c r="A57" s="3">
        <v>122</v>
      </c>
      <c r="B57" s="2" t="s">
        <v>110</v>
      </c>
      <c r="C57" s="2" t="s">
        <v>111</v>
      </c>
      <c r="D57" s="2" t="s">
        <v>112</v>
      </c>
      <c r="E57" s="2" t="s">
        <v>15</v>
      </c>
      <c r="F57" s="2" t="s">
        <v>22</v>
      </c>
      <c r="G57" s="4">
        <v>27454</v>
      </c>
      <c r="H57" s="3">
        <v>49</v>
      </c>
      <c r="I57" s="2" t="s">
        <v>49</v>
      </c>
      <c r="J57" s="2" t="s">
        <v>113</v>
      </c>
      <c r="K57" s="2" t="s">
        <v>114</v>
      </c>
      <c r="L57" s="2" t="s">
        <v>52</v>
      </c>
      <c r="M57">
        <f>ROUND(10/L57,0)</f>
        <v>3</v>
      </c>
    </row>
    <row r="58" spans="1:13" hidden="1" x14ac:dyDescent="0.3">
      <c r="A58" s="3">
        <v>158</v>
      </c>
      <c r="B58" s="2" t="s">
        <v>221</v>
      </c>
      <c r="C58" s="2" t="s">
        <v>222</v>
      </c>
      <c r="D58" s="2" t="s">
        <v>223</v>
      </c>
      <c r="E58" s="2" t="s">
        <v>15</v>
      </c>
      <c r="F58" s="2" t="s">
        <v>16</v>
      </c>
      <c r="G58" s="4">
        <v>36450</v>
      </c>
      <c r="H58" s="3">
        <v>25</v>
      </c>
      <c r="I58" s="2" t="s">
        <v>17</v>
      </c>
      <c r="J58" s="8" t="s">
        <v>101</v>
      </c>
      <c r="K58" s="8" t="s">
        <v>64</v>
      </c>
      <c r="M58">
        <f>ROUND(44/K58,0)</f>
        <v>2</v>
      </c>
    </row>
    <row r="59" spans="1:13" hidden="1" x14ac:dyDescent="0.3">
      <c r="A59" s="3">
        <v>191</v>
      </c>
      <c r="B59" s="2" t="s">
        <v>315</v>
      </c>
      <c r="C59" s="2" t="s">
        <v>209</v>
      </c>
      <c r="D59" s="2" t="s">
        <v>316</v>
      </c>
      <c r="E59" s="2" t="s">
        <v>15</v>
      </c>
      <c r="F59" s="2" t="s">
        <v>16</v>
      </c>
      <c r="G59" s="4">
        <v>31726</v>
      </c>
      <c r="H59" s="3">
        <v>38</v>
      </c>
      <c r="I59" s="2" t="s">
        <v>17</v>
      </c>
      <c r="J59" s="8" t="s">
        <v>35</v>
      </c>
      <c r="K59" s="8" t="s">
        <v>30</v>
      </c>
      <c r="M59">
        <f>ROUND(44/K59,0)</f>
        <v>2</v>
      </c>
    </row>
    <row r="60" spans="1:13" hidden="1" x14ac:dyDescent="0.3">
      <c r="A60" s="3">
        <v>180</v>
      </c>
      <c r="B60" s="2" t="s">
        <v>255</v>
      </c>
      <c r="C60" s="2" t="s">
        <v>285</v>
      </c>
      <c r="D60" s="2" t="s">
        <v>286</v>
      </c>
      <c r="E60" s="2" t="s">
        <v>39</v>
      </c>
      <c r="F60" s="2" t="s">
        <v>22</v>
      </c>
      <c r="G60" s="4">
        <v>25323</v>
      </c>
      <c r="H60" s="3">
        <v>55</v>
      </c>
      <c r="I60" s="2" t="s">
        <v>81</v>
      </c>
      <c r="J60" s="2" t="s">
        <v>287</v>
      </c>
      <c r="K60" s="2" t="s">
        <v>65</v>
      </c>
      <c r="L60" s="2" t="s">
        <v>25</v>
      </c>
      <c r="M60">
        <f>ROUND(4/L60,0)</f>
        <v>1</v>
      </c>
    </row>
    <row r="61" spans="1:13" hidden="1" x14ac:dyDescent="0.3">
      <c r="A61" s="3">
        <v>113</v>
      </c>
      <c r="B61" s="2" t="s">
        <v>74</v>
      </c>
      <c r="C61" s="2" t="s">
        <v>75</v>
      </c>
      <c r="D61" s="2" t="s">
        <v>76</v>
      </c>
      <c r="E61" s="2" t="s">
        <v>15</v>
      </c>
      <c r="F61" s="2" t="s">
        <v>16</v>
      </c>
      <c r="G61" s="4">
        <v>34850</v>
      </c>
      <c r="H61" s="3">
        <v>29</v>
      </c>
      <c r="I61" s="2" t="s">
        <v>17</v>
      </c>
      <c r="J61" s="8" t="s">
        <v>45</v>
      </c>
      <c r="K61" s="8" t="s">
        <v>77</v>
      </c>
      <c r="M61">
        <f>ROUND(44/K61,0)</f>
        <v>2</v>
      </c>
    </row>
    <row r="62" spans="1:13" hidden="1" x14ac:dyDescent="0.3">
      <c r="A62" s="3">
        <v>182</v>
      </c>
      <c r="B62" s="2" t="s">
        <v>291</v>
      </c>
      <c r="C62" s="2" t="s">
        <v>292</v>
      </c>
      <c r="D62" s="2" t="s">
        <v>293</v>
      </c>
      <c r="E62" s="2" t="s">
        <v>15</v>
      </c>
      <c r="F62" s="2" t="s">
        <v>22</v>
      </c>
      <c r="G62" s="4">
        <v>26173</v>
      </c>
      <c r="H62" s="3">
        <v>53</v>
      </c>
      <c r="I62" s="2" t="s">
        <v>81</v>
      </c>
      <c r="J62" s="2" t="s">
        <v>228</v>
      </c>
      <c r="K62" s="2" t="s">
        <v>109</v>
      </c>
      <c r="L62" s="2" t="s">
        <v>25</v>
      </c>
      <c r="M62">
        <f>ROUND(3/L62,0)</f>
        <v>1</v>
      </c>
    </row>
    <row r="63" spans="1:13" hidden="1" x14ac:dyDescent="0.3">
      <c r="A63" s="3">
        <v>207</v>
      </c>
      <c r="B63" s="2" t="s">
        <v>384</v>
      </c>
      <c r="C63" s="2" t="s">
        <v>385</v>
      </c>
      <c r="D63" s="2" t="s">
        <v>386</v>
      </c>
      <c r="E63" s="2" t="s">
        <v>39</v>
      </c>
      <c r="F63" s="2" t="s">
        <v>22</v>
      </c>
      <c r="G63" s="4">
        <v>35443</v>
      </c>
      <c r="H63" s="3">
        <v>27</v>
      </c>
      <c r="I63" s="2" t="s">
        <v>23</v>
      </c>
      <c r="J63" s="2" t="s">
        <v>82</v>
      </c>
      <c r="K63" s="2" t="s">
        <v>40</v>
      </c>
      <c r="L63" s="2" t="s">
        <v>25</v>
      </c>
      <c r="M63">
        <f>ROUND(4/L63,0)</f>
        <v>1</v>
      </c>
    </row>
    <row r="64" spans="1:13" hidden="1" x14ac:dyDescent="0.3">
      <c r="A64" s="3">
        <v>196</v>
      </c>
      <c r="B64" s="2" t="s">
        <v>328</v>
      </c>
      <c r="C64" s="2" t="s">
        <v>329</v>
      </c>
      <c r="D64" s="2" t="s">
        <v>330</v>
      </c>
      <c r="E64" s="2" t="s">
        <v>15</v>
      </c>
      <c r="F64" s="2" t="s">
        <v>16</v>
      </c>
      <c r="G64" s="4">
        <v>33434</v>
      </c>
      <c r="H64" s="3">
        <v>33</v>
      </c>
      <c r="I64" s="2" t="s">
        <v>17</v>
      </c>
      <c r="J64" s="8" t="s">
        <v>331</v>
      </c>
      <c r="K64" s="8" t="s">
        <v>113</v>
      </c>
      <c r="M64">
        <f>ROUND(44/K64,0)</f>
        <v>2</v>
      </c>
    </row>
    <row r="65" spans="1:13" x14ac:dyDescent="0.3">
      <c r="A65" s="3">
        <v>129</v>
      </c>
      <c r="B65" s="2" t="s">
        <v>134</v>
      </c>
      <c r="C65" s="2" t="s">
        <v>130</v>
      </c>
      <c r="D65" s="2" t="s">
        <v>135</v>
      </c>
      <c r="E65" s="2" t="s">
        <v>39</v>
      </c>
      <c r="F65" s="2" t="s">
        <v>93</v>
      </c>
      <c r="G65" s="4">
        <v>40785</v>
      </c>
      <c r="H65" s="3">
        <v>13</v>
      </c>
      <c r="I65" s="2" t="s">
        <v>490</v>
      </c>
      <c r="J65" s="2" t="s">
        <v>26</v>
      </c>
      <c r="K65" s="2" t="s">
        <v>73</v>
      </c>
      <c r="L65">
        <v>1</v>
      </c>
      <c r="M65">
        <f>ROUND(3/L65,0)</f>
        <v>3</v>
      </c>
    </row>
    <row r="66" spans="1:13" hidden="1" x14ac:dyDescent="0.3">
      <c r="A66" s="3">
        <v>107</v>
      </c>
      <c r="B66" s="2" t="s">
        <v>46</v>
      </c>
      <c r="C66" s="2" t="s">
        <v>47</v>
      </c>
      <c r="D66" s="2" t="s">
        <v>48</v>
      </c>
      <c r="E66" s="2" t="s">
        <v>39</v>
      </c>
      <c r="F66" s="2" t="s">
        <v>22</v>
      </c>
      <c r="G66" s="4">
        <v>28335</v>
      </c>
      <c r="H66" s="3">
        <v>47</v>
      </c>
      <c r="I66" s="2" t="s">
        <v>49</v>
      </c>
      <c r="J66" s="2" t="s">
        <v>50</v>
      </c>
      <c r="K66" s="2" t="s">
        <v>51</v>
      </c>
      <c r="L66" s="2" t="s">
        <v>52</v>
      </c>
      <c r="M66">
        <f>ROUND(4/L66,0)</f>
        <v>1</v>
      </c>
    </row>
    <row r="67" spans="1:13" hidden="1" x14ac:dyDescent="0.3">
      <c r="A67" s="3">
        <v>121</v>
      </c>
      <c r="B67" s="2" t="s">
        <v>106</v>
      </c>
      <c r="C67" s="2" t="s">
        <v>107</v>
      </c>
      <c r="D67" s="2" t="s">
        <v>108</v>
      </c>
      <c r="E67" s="2" t="s">
        <v>15</v>
      </c>
      <c r="F67" s="2" t="s">
        <v>22</v>
      </c>
      <c r="G67" s="4">
        <v>30071</v>
      </c>
      <c r="H67" s="3">
        <v>42</v>
      </c>
      <c r="I67" s="2" t="s">
        <v>49</v>
      </c>
      <c r="J67" s="2" t="s">
        <v>109</v>
      </c>
      <c r="K67" s="2" t="s">
        <v>51</v>
      </c>
      <c r="L67" s="2" t="s">
        <v>40</v>
      </c>
      <c r="M67">
        <f>ROUND(10/L67,0)</f>
        <v>2</v>
      </c>
    </row>
    <row r="68" spans="1:13" hidden="1" x14ac:dyDescent="0.3">
      <c r="A68" s="3">
        <v>125</v>
      </c>
      <c r="B68" s="2" t="s">
        <v>122</v>
      </c>
      <c r="C68" s="2" t="s">
        <v>123</v>
      </c>
      <c r="D68" s="2" t="s">
        <v>124</v>
      </c>
      <c r="E68" s="2" t="s">
        <v>15</v>
      </c>
      <c r="F68" s="2" t="s">
        <v>16</v>
      </c>
      <c r="G68" s="4">
        <v>26280</v>
      </c>
      <c r="H68" s="3">
        <v>52</v>
      </c>
      <c r="I68" s="2" t="s">
        <v>17</v>
      </c>
      <c r="J68" s="8" t="s">
        <v>50</v>
      </c>
      <c r="K68" s="8" t="s">
        <v>109</v>
      </c>
      <c r="M68">
        <f>ROUND(44/K68,0)</f>
        <v>2</v>
      </c>
    </row>
    <row r="69" spans="1:13" hidden="1" x14ac:dyDescent="0.3">
      <c r="A69" s="3">
        <v>148</v>
      </c>
      <c r="B69" s="2" t="s">
        <v>189</v>
      </c>
      <c r="C69" s="2" t="s">
        <v>190</v>
      </c>
      <c r="D69" s="2" t="s">
        <v>191</v>
      </c>
      <c r="E69" s="2" t="s">
        <v>39</v>
      </c>
      <c r="F69" s="2" t="s">
        <v>22</v>
      </c>
      <c r="G69" s="4">
        <v>34089</v>
      </c>
      <c r="H69" s="3">
        <v>31</v>
      </c>
      <c r="I69" s="2" t="s">
        <v>23</v>
      </c>
      <c r="J69" s="2" t="s">
        <v>65</v>
      </c>
      <c r="K69" s="2" t="s">
        <v>132</v>
      </c>
      <c r="L69" s="2" t="s">
        <v>52</v>
      </c>
      <c r="M69">
        <f>ROUND(4/L69,0)</f>
        <v>1</v>
      </c>
    </row>
    <row r="70" spans="1:13" hidden="1" x14ac:dyDescent="0.3">
      <c r="A70" s="3">
        <v>141</v>
      </c>
      <c r="B70" s="2" t="s">
        <v>167</v>
      </c>
      <c r="C70" s="2" t="s">
        <v>168</v>
      </c>
      <c r="D70" s="2" t="s">
        <v>169</v>
      </c>
      <c r="E70" s="2" t="s">
        <v>39</v>
      </c>
      <c r="F70" s="2" t="s">
        <v>16</v>
      </c>
      <c r="G70" s="4">
        <v>34692</v>
      </c>
      <c r="H70" s="3">
        <v>29</v>
      </c>
      <c r="I70" s="2" t="s">
        <v>17</v>
      </c>
      <c r="J70" s="2" t="s">
        <v>51</v>
      </c>
      <c r="K70" s="2" t="s">
        <v>132</v>
      </c>
      <c r="M70">
        <f>ROUND(9/K70,0)</f>
        <v>2</v>
      </c>
    </row>
    <row r="71" spans="1:13" x14ac:dyDescent="0.3">
      <c r="A71" s="3">
        <v>212</v>
      </c>
      <c r="B71" s="2" t="s">
        <v>400</v>
      </c>
      <c r="C71" s="2" t="s">
        <v>398</v>
      </c>
      <c r="D71" s="2" t="s">
        <v>401</v>
      </c>
      <c r="E71" s="2" t="s">
        <v>15</v>
      </c>
      <c r="F71" s="2" t="s">
        <v>93</v>
      </c>
      <c r="G71" s="4">
        <v>41499</v>
      </c>
      <c r="H71" s="3">
        <v>11</v>
      </c>
      <c r="I71" s="2" t="s">
        <v>490</v>
      </c>
      <c r="J71" s="2" t="s">
        <v>40</v>
      </c>
      <c r="K71" s="2" t="s">
        <v>26</v>
      </c>
      <c r="L71">
        <v>2</v>
      </c>
      <c r="M71">
        <f>ROUND(3/L71,0)</f>
        <v>2</v>
      </c>
    </row>
    <row r="72" spans="1:13" hidden="1" x14ac:dyDescent="0.3">
      <c r="A72" s="3">
        <v>163</v>
      </c>
      <c r="B72" s="2" t="s">
        <v>239</v>
      </c>
      <c r="C72" s="2" t="s">
        <v>240</v>
      </c>
      <c r="D72" s="2" t="s">
        <v>241</v>
      </c>
      <c r="E72" s="2" t="s">
        <v>39</v>
      </c>
      <c r="F72" s="2" t="s">
        <v>22</v>
      </c>
      <c r="G72" s="4">
        <v>24838</v>
      </c>
      <c r="H72" s="3">
        <v>56</v>
      </c>
      <c r="I72" s="2" t="s">
        <v>81</v>
      </c>
      <c r="J72" s="2" t="s">
        <v>35</v>
      </c>
      <c r="K72" s="2" t="s">
        <v>31</v>
      </c>
      <c r="L72" s="2" t="s">
        <v>52</v>
      </c>
      <c r="M72">
        <f>ROUND(4/L72,0)</f>
        <v>1</v>
      </c>
    </row>
    <row r="73" spans="1:13" hidden="1" x14ac:dyDescent="0.3">
      <c r="A73" s="3">
        <v>190</v>
      </c>
      <c r="B73" s="2" t="s">
        <v>313</v>
      </c>
      <c r="C73" s="2" t="s">
        <v>209</v>
      </c>
      <c r="D73" s="2" t="s">
        <v>314</v>
      </c>
      <c r="E73" s="2" t="s">
        <v>15</v>
      </c>
      <c r="F73" s="2" t="s">
        <v>16</v>
      </c>
      <c r="G73" s="4">
        <v>33792</v>
      </c>
      <c r="H73" s="3">
        <v>32</v>
      </c>
      <c r="I73" s="2" t="s">
        <v>17</v>
      </c>
      <c r="J73" s="8" t="s">
        <v>236</v>
      </c>
      <c r="K73" s="8" t="s">
        <v>287</v>
      </c>
      <c r="M73">
        <f>ROUND(44/K73,0)</f>
        <v>2</v>
      </c>
    </row>
    <row r="74" spans="1:13" hidden="1" x14ac:dyDescent="0.3">
      <c r="A74" s="3">
        <v>195</v>
      </c>
      <c r="B74" s="2" t="s">
        <v>319</v>
      </c>
      <c r="C74" s="2" t="s">
        <v>320</v>
      </c>
      <c r="D74" s="2" t="s">
        <v>321</v>
      </c>
      <c r="E74" s="2" t="s">
        <v>15</v>
      </c>
      <c r="F74" s="2" t="s">
        <v>72</v>
      </c>
      <c r="G74" s="4">
        <v>34679</v>
      </c>
      <c r="H74" s="3">
        <v>29</v>
      </c>
      <c r="I74" s="2" t="s">
        <v>17</v>
      </c>
      <c r="J74" s="2" t="s">
        <v>24</v>
      </c>
      <c r="K74" s="2" t="s">
        <v>25</v>
      </c>
      <c r="M74">
        <f>ROUND(7/K74,0)</f>
        <v>2</v>
      </c>
    </row>
    <row r="75" spans="1:13" hidden="1" x14ac:dyDescent="0.3">
      <c r="A75" s="3">
        <v>120</v>
      </c>
      <c r="B75" s="2" t="s">
        <v>102</v>
      </c>
      <c r="C75" s="2" t="s">
        <v>103</v>
      </c>
      <c r="D75" s="2" t="s">
        <v>104</v>
      </c>
      <c r="E75" s="2" t="s">
        <v>15</v>
      </c>
      <c r="F75" s="2" t="s">
        <v>16</v>
      </c>
      <c r="G75" s="4">
        <v>25409</v>
      </c>
      <c r="H75" s="3">
        <v>55</v>
      </c>
      <c r="I75" s="2" t="s">
        <v>17</v>
      </c>
      <c r="J75" s="8" t="s">
        <v>105</v>
      </c>
      <c r="K75" s="8" t="s">
        <v>101</v>
      </c>
      <c r="M75">
        <f>ROUND(44/K75,0)</f>
        <v>2</v>
      </c>
    </row>
    <row r="76" spans="1:13" hidden="1" x14ac:dyDescent="0.3">
      <c r="A76" s="3">
        <v>160</v>
      </c>
      <c r="B76" s="2" t="s">
        <v>229</v>
      </c>
      <c r="C76" s="2" t="s">
        <v>230</v>
      </c>
      <c r="D76" s="2" t="s">
        <v>231</v>
      </c>
      <c r="E76" s="2" t="s">
        <v>15</v>
      </c>
      <c r="F76" s="2" t="s">
        <v>22</v>
      </c>
      <c r="G76" s="4">
        <v>36498</v>
      </c>
      <c r="H76" s="3">
        <v>24</v>
      </c>
      <c r="I76" s="2" t="s">
        <v>23</v>
      </c>
      <c r="J76" s="2" t="s">
        <v>69</v>
      </c>
      <c r="K76" s="2" t="s">
        <v>60</v>
      </c>
      <c r="L76" s="2" t="s">
        <v>24</v>
      </c>
      <c r="M76">
        <f>ROUND(12/L76,0)</f>
        <v>2</v>
      </c>
    </row>
    <row r="77" spans="1:13" hidden="1" x14ac:dyDescent="0.3">
      <c r="A77" s="3">
        <v>104</v>
      </c>
      <c r="B77" s="2" t="s">
        <v>32</v>
      </c>
      <c r="C77" s="2" t="s">
        <v>33</v>
      </c>
      <c r="D77" s="2" t="s">
        <v>34</v>
      </c>
      <c r="E77" s="2" t="s">
        <v>15</v>
      </c>
      <c r="F77" s="2" t="s">
        <v>16</v>
      </c>
      <c r="G77" s="4">
        <v>29162</v>
      </c>
      <c r="H77" s="3">
        <v>45</v>
      </c>
      <c r="I77" s="2" t="s">
        <v>17</v>
      </c>
      <c r="J77" s="8" t="s">
        <v>29</v>
      </c>
      <c r="K77" s="8" t="s">
        <v>35</v>
      </c>
      <c r="M77">
        <f>ROUND(44/K77,0)</f>
        <v>2</v>
      </c>
    </row>
    <row r="78" spans="1:13" hidden="1" x14ac:dyDescent="0.3">
      <c r="A78" s="3">
        <v>106</v>
      </c>
      <c r="B78" s="2" t="s">
        <v>41</v>
      </c>
      <c r="C78" s="2" t="s">
        <v>42</v>
      </c>
      <c r="D78" s="2" t="s">
        <v>43</v>
      </c>
      <c r="E78" s="2" t="s">
        <v>15</v>
      </c>
      <c r="F78" s="2" t="s">
        <v>16</v>
      </c>
      <c r="G78" s="4">
        <v>25077</v>
      </c>
      <c r="H78" s="3">
        <v>56</v>
      </c>
      <c r="I78" s="2" t="s">
        <v>17</v>
      </c>
      <c r="J78" s="8" t="s">
        <v>44</v>
      </c>
      <c r="K78" s="8" t="s">
        <v>45</v>
      </c>
      <c r="M78">
        <f>ROUND(44/K78,0)</f>
        <v>2</v>
      </c>
    </row>
    <row r="79" spans="1:13" hidden="1" x14ac:dyDescent="0.3">
      <c r="A79" s="3">
        <v>146</v>
      </c>
      <c r="B79" s="2" t="s">
        <v>19</v>
      </c>
      <c r="C79" s="2" t="s">
        <v>47</v>
      </c>
      <c r="D79" s="2" t="s">
        <v>183</v>
      </c>
      <c r="E79" s="2" t="s">
        <v>15</v>
      </c>
      <c r="F79" s="2" t="s">
        <v>16</v>
      </c>
      <c r="G79" s="4">
        <v>28909</v>
      </c>
      <c r="H79" s="3">
        <v>45</v>
      </c>
      <c r="I79" s="2" t="s">
        <v>17</v>
      </c>
      <c r="J79" s="8" t="s">
        <v>184</v>
      </c>
      <c r="K79" s="8" t="s">
        <v>185</v>
      </c>
      <c r="M79">
        <f>ROUND(44/K79,0)</f>
        <v>2</v>
      </c>
    </row>
    <row r="80" spans="1:13" hidden="1" x14ac:dyDescent="0.3">
      <c r="A80" s="3">
        <v>197</v>
      </c>
      <c r="B80" s="2" t="s">
        <v>332</v>
      </c>
      <c r="C80" s="2" t="s">
        <v>333</v>
      </c>
      <c r="D80" s="2" t="s">
        <v>334</v>
      </c>
      <c r="E80" s="2" t="s">
        <v>15</v>
      </c>
      <c r="F80" s="2" t="s">
        <v>22</v>
      </c>
      <c r="G80" s="4">
        <v>28192</v>
      </c>
      <c r="H80" s="3">
        <v>47</v>
      </c>
      <c r="I80" s="2" t="s">
        <v>49</v>
      </c>
      <c r="J80" s="2" t="s">
        <v>331</v>
      </c>
      <c r="K80" s="2" t="s">
        <v>173</v>
      </c>
      <c r="L80" s="2" t="s">
        <v>132</v>
      </c>
      <c r="M80">
        <f>ROUND(10/L80,0)</f>
        <v>2</v>
      </c>
    </row>
    <row r="81" spans="1:13" hidden="1" x14ac:dyDescent="0.3">
      <c r="A81" s="3">
        <v>218</v>
      </c>
      <c r="B81" s="2" t="s">
        <v>430</v>
      </c>
      <c r="C81" s="2" t="s">
        <v>279</v>
      </c>
      <c r="D81" s="2" t="s">
        <v>370</v>
      </c>
      <c r="E81" s="2" t="s">
        <v>15</v>
      </c>
      <c r="F81" s="2" t="s">
        <v>16</v>
      </c>
      <c r="G81" s="4">
        <v>23951</v>
      </c>
      <c r="H81" s="3">
        <v>59</v>
      </c>
      <c r="I81" s="2" t="s">
        <v>17</v>
      </c>
      <c r="J81" s="8" t="s">
        <v>228</v>
      </c>
      <c r="K81" s="8" t="s">
        <v>331</v>
      </c>
      <c r="M81">
        <f>ROUND(44/K81,0)</f>
        <v>2</v>
      </c>
    </row>
    <row r="82" spans="1:13" hidden="1" x14ac:dyDescent="0.3">
      <c r="A82" s="3">
        <v>172</v>
      </c>
      <c r="B82" s="2" t="s">
        <v>264</v>
      </c>
      <c r="C82" s="2" t="s">
        <v>265</v>
      </c>
      <c r="D82" s="2" t="s">
        <v>266</v>
      </c>
      <c r="E82" s="2" t="s">
        <v>15</v>
      </c>
      <c r="F82" s="2" t="s">
        <v>22</v>
      </c>
      <c r="G82" s="4">
        <v>34690</v>
      </c>
      <c r="H82" s="3">
        <v>29</v>
      </c>
      <c r="I82" s="2" t="s">
        <v>23</v>
      </c>
      <c r="J82" s="2" t="s">
        <v>101</v>
      </c>
      <c r="K82" s="2" t="s">
        <v>267</v>
      </c>
      <c r="L82" s="2" t="s">
        <v>82</v>
      </c>
      <c r="M82">
        <f>ROUND(12/L82,0)</f>
        <v>2</v>
      </c>
    </row>
    <row r="83" spans="1:13" hidden="1" x14ac:dyDescent="0.3">
      <c r="A83" s="3">
        <v>137</v>
      </c>
      <c r="B83" s="2" t="s">
        <v>152</v>
      </c>
      <c r="C83" s="2" t="s">
        <v>153</v>
      </c>
      <c r="D83" s="2" t="s">
        <v>154</v>
      </c>
      <c r="E83" s="2" t="s">
        <v>15</v>
      </c>
      <c r="F83" s="2" t="s">
        <v>93</v>
      </c>
      <c r="G83" s="4">
        <v>41575</v>
      </c>
      <c r="H83" s="3">
        <v>11</v>
      </c>
      <c r="I83" s="2" t="s">
        <v>489</v>
      </c>
      <c r="J83" s="2" t="s">
        <v>24</v>
      </c>
      <c r="K83" s="2" t="s">
        <v>25</v>
      </c>
      <c r="L83">
        <v>5</v>
      </c>
      <c r="M83">
        <f>ROUND(7/L83,0)</f>
        <v>1</v>
      </c>
    </row>
    <row r="84" spans="1:13" hidden="1" x14ac:dyDescent="0.3">
      <c r="A84" s="3">
        <v>119</v>
      </c>
      <c r="B84" s="2" t="s">
        <v>97</v>
      </c>
      <c r="C84" s="2" t="s">
        <v>98</v>
      </c>
      <c r="D84" s="2" t="s">
        <v>99</v>
      </c>
      <c r="E84" s="2" t="s">
        <v>15</v>
      </c>
      <c r="F84" s="2" t="s">
        <v>22</v>
      </c>
      <c r="G84" s="4">
        <v>27477</v>
      </c>
      <c r="H84" s="3">
        <v>49</v>
      </c>
      <c r="I84" s="2" t="s">
        <v>49</v>
      </c>
      <c r="J84" s="2" t="s">
        <v>100</v>
      </c>
      <c r="K84" s="2" t="s">
        <v>101</v>
      </c>
      <c r="L84" s="2" t="s">
        <v>65</v>
      </c>
      <c r="M84">
        <f>ROUND(10/L84,0)</f>
        <v>1</v>
      </c>
    </row>
    <row r="85" spans="1:13" hidden="1" x14ac:dyDescent="0.3">
      <c r="A85" s="3">
        <v>138</v>
      </c>
      <c r="B85" s="2" t="s">
        <v>156</v>
      </c>
      <c r="C85" s="2" t="s">
        <v>157</v>
      </c>
      <c r="D85" s="2" t="s">
        <v>158</v>
      </c>
      <c r="E85" s="2" t="s">
        <v>15</v>
      </c>
      <c r="F85" s="2" t="s">
        <v>16</v>
      </c>
      <c r="G85" s="4">
        <v>30568</v>
      </c>
      <c r="H85" s="3">
        <v>41</v>
      </c>
      <c r="I85" s="2" t="s">
        <v>17</v>
      </c>
      <c r="J85" s="8" t="s">
        <v>159</v>
      </c>
      <c r="K85" s="8" t="s">
        <v>160</v>
      </c>
      <c r="M85">
        <f>ROUND(44/K85,0)</f>
        <v>1</v>
      </c>
    </row>
    <row r="86" spans="1:13" hidden="1" x14ac:dyDescent="0.3">
      <c r="A86" s="3">
        <v>173</v>
      </c>
      <c r="B86" s="2" t="s">
        <v>264</v>
      </c>
      <c r="C86" s="2" t="s">
        <v>265</v>
      </c>
      <c r="D86" s="2" t="s">
        <v>266</v>
      </c>
      <c r="E86" s="2" t="s">
        <v>15</v>
      </c>
      <c r="F86" s="2" t="s">
        <v>16</v>
      </c>
      <c r="G86" s="4">
        <v>34690</v>
      </c>
      <c r="H86" s="3">
        <v>29</v>
      </c>
      <c r="I86" s="2" t="s">
        <v>17</v>
      </c>
      <c r="J86" s="8" t="s">
        <v>100</v>
      </c>
      <c r="K86" s="8" t="s">
        <v>50</v>
      </c>
      <c r="M86">
        <f>ROUND(44/K86,0)</f>
        <v>1</v>
      </c>
    </row>
    <row r="87" spans="1:13" hidden="1" x14ac:dyDescent="0.3">
      <c r="A87" s="3">
        <v>209</v>
      </c>
      <c r="B87" s="2" t="s">
        <v>389</v>
      </c>
      <c r="C87" s="2" t="s">
        <v>390</v>
      </c>
      <c r="D87" s="2" t="s">
        <v>391</v>
      </c>
      <c r="E87" s="2" t="s">
        <v>15</v>
      </c>
      <c r="F87" s="2" t="s">
        <v>22</v>
      </c>
      <c r="G87" s="4">
        <v>36245</v>
      </c>
      <c r="H87" s="3">
        <v>25</v>
      </c>
      <c r="I87" s="2" t="s">
        <v>23</v>
      </c>
      <c r="J87" s="2" t="s">
        <v>236</v>
      </c>
      <c r="K87" s="2" t="s">
        <v>59</v>
      </c>
      <c r="L87" s="2" t="s">
        <v>65</v>
      </c>
      <c r="M87">
        <f>ROUND(12/L87,0)</f>
        <v>1</v>
      </c>
    </row>
    <row r="88" spans="1:13" hidden="1" x14ac:dyDescent="0.3">
      <c r="A88" s="3">
        <v>151</v>
      </c>
      <c r="B88" s="2" t="s">
        <v>198</v>
      </c>
      <c r="C88" s="2" t="s">
        <v>199</v>
      </c>
      <c r="D88" s="2" t="s">
        <v>200</v>
      </c>
      <c r="E88" s="2" t="s">
        <v>39</v>
      </c>
      <c r="F88" s="2" t="s">
        <v>72</v>
      </c>
      <c r="G88" s="4">
        <v>31363</v>
      </c>
      <c r="H88" s="3">
        <v>39</v>
      </c>
      <c r="I88" s="2" t="s">
        <v>17</v>
      </c>
      <c r="J88" s="2" t="s">
        <v>25</v>
      </c>
      <c r="K88" s="2" t="s">
        <v>25</v>
      </c>
      <c r="M88">
        <f>ROUND(4/K88,0)</f>
        <v>1</v>
      </c>
    </row>
    <row r="89" spans="1:13" hidden="1" x14ac:dyDescent="0.3">
      <c r="A89" s="3">
        <v>161</v>
      </c>
      <c r="B89" s="2" t="s">
        <v>232</v>
      </c>
      <c r="C89" s="2" t="s">
        <v>233</v>
      </c>
      <c r="D89" s="2" t="s">
        <v>234</v>
      </c>
      <c r="E89" s="2" t="s">
        <v>15</v>
      </c>
      <c r="F89" s="2" t="s">
        <v>16</v>
      </c>
      <c r="G89" s="4">
        <v>29438</v>
      </c>
      <c r="H89" s="3">
        <v>44</v>
      </c>
      <c r="I89" s="2" t="s">
        <v>17</v>
      </c>
      <c r="J89" s="8" t="s">
        <v>235</v>
      </c>
      <c r="K89" s="8" t="s">
        <v>236</v>
      </c>
      <c r="M89">
        <f>ROUND(44/K89,0)</f>
        <v>1</v>
      </c>
    </row>
    <row r="90" spans="1:13" hidden="1" x14ac:dyDescent="0.3">
      <c r="A90" s="3">
        <v>177</v>
      </c>
      <c r="B90" s="2" t="s">
        <v>277</v>
      </c>
      <c r="C90" s="2" t="s">
        <v>275</v>
      </c>
      <c r="D90" s="2" t="s">
        <v>278</v>
      </c>
      <c r="E90" s="2" t="s">
        <v>15</v>
      </c>
      <c r="F90" s="2" t="s">
        <v>16</v>
      </c>
      <c r="G90" s="4">
        <v>22945</v>
      </c>
      <c r="H90" s="3">
        <v>62</v>
      </c>
      <c r="I90" s="2" t="s">
        <v>17</v>
      </c>
      <c r="J90" s="8" t="s">
        <v>216</v>
      </c>
      <c r="K90" s="8" t="s">
        <v>105</v>
      </c>
      <c r="M90">
        <f>ROUND(44/K90,0)</f>
        <v>1</v>
      </c>
    </row>
    <row r="91" spans="1:13" hidden="1" x14ac:dyDescent="0.3">
      <c r="A91" s="3">
        <v>222</v>
      </c>
      <c r="B91" s="2" t="s">
        <v>448</v>
      </c>
      <c r="C91" s="2" t="s">
        <v>449</v>
      </c>
      <c r="D91" s="2" t="s">
        <v>450</v>
      </c>
      <c r="E91" s="2" t="s">
        <v>15</v>
      </c>
      <c r="F91" s="2" t="s">
        <v>16</v>
      </c>
      <c r="G91" s="4">
        <v>34642</v>
      </c>
      <c r="H91" s="3">
        <v>30</v>
      </c>
      <c r="I91" s="2" t="s">
        <v>17</v>
      </c>
      <c r="J91" s="8" t="s">
        <v>301</v>
      </c>
      <c r="K91" s="8" t="s">
        <v>29</v>
      </c>
      <c r="M91">
        <f>ROUND(44/K91,0)</f>
        <v>1</v>
      </c>
    </row>
    <row r="92" spans="1:13" hidden="1" x14ac:dyDescent="0.3">
      <c r="A92" s="3">
        <v>103</v>
      </c>
      <c r="B92" s="2" t="s">
        <v>19</v>
      </c>
      <c r="C92" s="2" t="s">
        <v>27</v>
      </c>
      <c r="D92" s="2" t="s">
        <v>28</v>
      </c>
      <c r="E92" s="2" t="s">
        <v>15</v>
      </c>
      <c r="F92" s="2" t="s">
        <v>22</v>
      </c>
      <c r="G92" s="4">
        <v>34512</v>
      </c>
      <c r="H92" s="3">
        <v>30</v>
      </c>
      <c r="I92" s="2" t="s">
        <v>23</v>
      </c>
      <c r="J92" s="2" t="s">
        <v>29</v>
      </c>
      <c r="K92" s="2" t="s">
        <v>30</v>
      </c>
      <c r="L92" s="2" t="s">
        <v>31</v>
      </c>
      <c r="M92">
        <f>ROUND(12/L92,0)</f>
        <v>1</v>
      </c>
    </row>
    <row r="93" spans="1:13" hidden="1" x14ac:dyDescent="0.3">
      <c r="A93" s="3">
        <v>123</v>
      </c>
      <c r="B93" s="2" t="s">
        <v>115</v>
      </c>
      <c r="C93" s="2" t="s">
        <v>116</v>
      </c>
      <c r="D93" s="2" t="s">
        <v>117</v>
      </c>
      <c r="E93" s="2" t="s">
        <v>15</v>
      </c>
      <c r="F93" s="2" t="s">
        <v>16</v>
      </c>
      <c r="G93" s="4">
        <v>29306</v>
      </c>
      <c r="H93" s="3">
        <v>44</v>
      </c>
      <c r="I93" s="2" t="s">
        <v>17</v>
      </c>
      <c r="J93" s="8" t="s">
        <v>118</v>
      </c>
      <c r="K93" s="8" t="s">
        <v>44</v>
      </c>
      <c r="M93">
        <f>ROUND(44/K93,0)</f>
        <v>1</v>
      </c>
    </row>
    <row r="94" spans="1:13" hidden="1" x14ac:dyDescent="0.3">
      <c r="A94" s="3">
        <v>116</v>
      </c>
      <c r="B94" s="2" t="s">
        <v>86</v>
      </c>
      <c r="C94" s="2" t="s">
        <v>87</v>
      </c>
      <c r="D94" s="2" t="s">
        <v>88</v>
      </c>
      <c r="E94" s="2" t="s">
        <v>15</v>
      </c>
      <c r="F94" s="2" t="s">
        <v>72</v>
      </c>
      <c r="G94" s="4">
        <v>29130</v>
      </c>
      <c r="H94" s="3">
        <v>45</v>
      </c>
      <c r="I94" s="2" t="s">
        <v>17</v>
      </c>
      <c r="J94" s="2" t="s">
        <v>31</v>
      </c>
      <c r="K94" s="2" t="s">
        <v>24</v>
      </c>
      <c r="M94">
        <f>ROUND(7/K94,0)</f>
        <v>1</v>
      </c>
    </row>
    <row r="95" spans="1:13" hidden="1" x14ac:dyDescent="0.3">
      <c r="A95" s="2" t="s">
        <v>322</v>
      </c>
      <c r="B95" s="2" t="s">
        <v>198</v>
      </c>
      <c r="C95" s="2" t="s">
        <v>199</v>
      </c>
      <c r="D95" s="2" t="s">
        <v>200</v>
      </c>
      <c r="E95" s="2" t="s">
        <v>39</v>
      </c>
      <c r="F95" s="2" t="s">
        <v>323</v>
      </c>
      <c r="G95" s="4">
        <v>31363</v>
      </c>
      <c r="H95" s="3">
        <v>39</v>
      </c>
      <c r="I95" s="2" t="s">
        <v>17</v>
      </c>
      <c r="J95" s="2" t="s">
        <v>18</v>
      </c>
      <c r="K95" s="2" t="s">
        <v>18</v>
      </c>
      <c r="L95" s="2" t="s">
        <v>18</v>
      </c>
    </row>
    <row r="96" spans="1:13" hidden="1" x14ac:dyDescent="0.3">
      <c r="A96" s="2" t="s">
        <v>324</v>
      </c>
      <c r="B96" s="2" t="s">
        <v>308</v>
      </c>
      <c r="C96" s="2" t="s">
        <v>309</v>
      </c>
      <c r="D96" s="2" t="s">
        <v>310</v>
      </c>
      <c r="E96" s="2" t="s">
        <v>39</v>
      </c>
      <c r="F96" s="2" t="s">
        <v>323</v>
      </c>
      <c r="G96" s="4">
        <v>37348</v>
      </c>
      <c r="H96" s="3">
        <v>22</v>
      </c>
      <c r="I96" s="2" t="s">
        <v>17</v>
      </c>
      <c r="J96" s="2" t="s">
        <v>18</v>
      </c>
      <c r="K96" s="2" t="s">
        <v>18</v>
      </c>
      <c r="L96" s="2" t="s">
        <v>18</v>
      </c>
    </row>
    <row r="97" spans="1:13" hidden="1" x14ac:dyDescent="0.3">
      <c r="A97" s="2" t="s">
        <v>325</v>
      </c>
      <c r="B97" s="2" t="s">
        <v>143</v>
      </c>
      <c r="C97" s="2" t="s">
        <v>326</v>
      </c>
      <c r="D97" s="2" t="s">
        <v>327</v>
      </c>
      <c r="E97" s="2" t="s">
        <v>15</v>
      </c>
      <c r="F97" s="2" t="s">
        <v>323</v>
      </c>
      <c r="G97" s="4">
        <v>34055</v>
      </c>
      <c r="H97" s="3">
        <v>31</v>
      </c>
      <c r="I97" s="2" t="s">
        <v>17</v>
      </c>
      <c r="J97" s="2" t="s">
        <v>18</v>
      </c>
      <c r="K97" s="2" t="s">
        <v>18</v>
      </c>
      <c r="L97" s="2" t="s">
        <v>18</v>
      </c>
    </row>
    <row r="98" spans="1:13" hidden="1" x14ac:dyDescent="0.3">
      <c r="A98" s="3">
        <v>155</v>
      </c>
      <c r="B98" s="2" t="s">
        <v>106</v>
      </c>
      <c r="C98" s="2" t="s">
        <v>209</v>
      </c>
      <c r="D98" s="2" t="s">
        <v>210</v>
      </c>
      <c r="E98" s="2" t="s">
        <v>15</v>
      </c>
      <c r="F98" s="2" t="s">
        <v>16</v>
      </c>
      <c r="G98" s="4">
        <v>30404</v>
      </c>
      <c r="H98" s="3">
        <v>41</v>
      </c>
      <c r="I98" s="2" t="s">
        <v>17</v>
      </c>
      <c r="J98" s="8" t="s">
        <v>211</v>
      </c>
      <c r="K98" s="8" t="s">
        <v>184</v>
      </c>
      <c r="M98">
        <f>ROUND(44/K98,0)</f>
        <v>1</v>
      </c>
    </row>
    <row r="99" spans="1:13" hidden="1" x14ac:dyDescent="0.3">
      <c r="A99" s="3">
        <v>167</v>
      </c>
      <c r="B99" s="2" t="s">
        <v>106</v>
      </c>
      <c r="C99" s="2" t="s">
        <v>250</v>
      </c>
      <c r="D99" s="2" t="s">
        <v>251</v>
      </c>
      <c r="E99" s="2" t="s">
        <v>15</v>
      </c>
      <c r="F99" s="2" t="s">
        <v>22</v>
      </c>
      <c r="G99" s="4">
        <v>27689</v>
      </c>
      <c r="H99" s="3">
        <v>49</v>
      </c>
      <c r="I99" s="2" t="s">
        <v>49</v>
      </c>
      <c r="J99" s="2" t="s">
        <v>105</v>
      </c>
      <c r="K99" s="2" t="s">
        <v>64</v>
      </c>
      <c r="L99" s="2" t="s">
        <v>24</v>
      </c>
      <c r="M99">
        <f>ROUND(10/L99,0)</f>
        <v>1</v>
      </c>
    </row>
    <row r="100" spans="1:13" hidden="1" x14ac:dyDescent="0.3">
      <c r="A100" s="3">
        <v>127</v>
      </c>
      <c r="B100" s="2" t="s">
        <v>129</v>
      </c>
      <c r="C100" s="2" t="s">
        <v>130</v>
      </c>
      <c r="D100" s="2" t="s">
        <v>131</v>
      </c>
      <c r="E100" s="2" t="s">
        <v>15</v>
      </c>
      <c r="F100" s="2" t="s">
        <v>72</v>
      </c>
      <c r="G100" s="4">
        <v>30181</v>
      </c>
      <c r="H100" s="3">
        <v>42</v>
      </c>
      <c r="I100" s="2" t="s">
        <v>17</v>
      </c>
      <c r="J100" s="2" t="s">
        <v>65</v>
      </c>
      <c r="K100" s="2" t="s">
        <v>132</v>
      </c>
      <c r="M100">
        <f>ROUND(7/K100,0)</f>
        <v>1</v>
      </c>
    </row>
    <row r="101" spans="1:13" hidden="1" x14ac:dyDescent="0.3">
      <c r="A101" s="3">
        <v>219</v>
      </c>
      <c r="B101" s="2" t="s">
        <v>434</v>
      </c>
      <c r="C101" s="2" t="s">
        <v>435</v>
      </c>
      <c r="D101" s="2" t="s">
        <v>436</v>
      </c>
      <c r="E101" s="2" t="s">
        <v>39</v>
      </c>
      <c r="F101" s="2" t="s">
        <v>16</v>
      </c>
      <c r="G101" s="4">
        <v>35549</v>
      </c>
      <c r="H101" s="3">
        <v>27</v>
      </c>
      <c r="I101" s="2" t="s">
        <v>17</v>
      </c>
      <c r="J101" s="2" t="s">
        <v>258</v>
      </c>
      <c r="K101" s="2" t="s">
        <v>40</v>
      </c>
      <c r="M101">
        <f>ROUND(9/K101,0)</f>
        <v>2</v>
      </c>
    </row>
    <row r="102" spans="1:13" hidden="1" x14ac:dyDescent="0.3">
      <c r="A102" s="2" t="s">
        <v>341</v>
      </c>
      <c r="B102" s="2" t="s">
        <v>46</v>
      </c>
      <c r="C102" s="2" t="s">
        <v>47</v>
      </c>
      <c r="D102" s="2" t="s">
        <v>48</v>
      </c>
      <c r="E102" s="2" t="s">
        <v>39</v>
      </c>
      <c r="F102" s="2" t="s">
        <v>323</v>
      </c>
      <c r="G102" s="4">
        <v>28335</v>
      </c>
      <c r="H102" s="3">
        <v>47</v>
      </c>
      <c r="I102" s="2" t="s">
        <v>17</v>
      </c>
      <c r="J102" s="2" t="s">
        <v>18</v>
      </c>
      <c r="K102" s="2" t="s">
        <v>18</v>
      </c>
      <c r="L102" s="2" t="s">
        <v>18</v>
      </c>
    </row>
    <row r="103" spans="1:13" hidden="1" x14ac:dyDescent="0.3">
      <c r="A103" s="2" t="s">
        <v>342</v>
      </c>
      <c r="B103" s="2" t="s">
        <v>129</v>
      </c>
      <c r="C103" s="2" t="s">
        <v>130</v>
      </c>
      <c r="D103" s="2" t="s">
        <v>131</v>
      </c>
      <c r="E103" s="2" t="s">
        <v>15</v>
      </c>
      <c r="F103" s="2" t="s">
        <v>323</v>
      </c>
      <c r="G103" s="4">
        <v>30181</v>
      </c>
      <c r="H103" s="3">
        <v>42</v>
      </c>
      <c r="I103" s="2" t="s">
        <v>17</v>
      </c>
      <c r="J103" s="2" t="s">
        <v>18</v>
      </c>
      <c r="K103" s="2" t="s">
        <v>18</v>
      </c>
      <c r="L103" s="2" t="s">
        <v>18</v>
      </c>
    </row>
    <row r="104" spans="1:13" hidden="1" x14ac:dyDescent="0.3">
      <c r="A104" s="2" t="s">
        <v>343</v>
      </c>
      <c r="B104" s="2" t="s">
        <v>19</v>
      </c>
      <c r="C104" s="2" t="s">
        <v>47</v>
      </c>
      <c r="D104" s="2" t="s">
        <v>183</v>
      </c>
      <c r="E104" s="2" t="s">
        <v>15</v>
      </c>
      <c r="F104" s="2" t="s">
        <v>323</v>
      </c>
      <c r="G104" s="4">
        <v>28909</v>
      </c>
      <c r="H104" s="3">
        <v>45</v>
      </c>
      <c r="I104" s="2" t="s">
        <v>17</v>
      </c>
      <c r="J104" s="2" t="s">
        <v>18</v>
      </c>
      <c r="K104" s="2" t="s">
        <v>18</v>
      </c>
      <c r="L104" s="2" t="s">
        <v>18</v>
      </c>
    </row>
    <row r="105" spans="1:13" hidden="1" x14ac:dyDescent="0.3">
      <c r="A105" s="3">
        <v>159</v>
      </c>
      <c r="B105" s="2" t="s">
        <v>224</v>
      </c>
      <c r="C105" s="2" t="s">
        <v>225</v>
      </c>
      <c r="D105" s="2" t="s">
        <v>226</v>
      </c>
      <c r="E105" s="2" t="s">
        <v>15</v>
      </c>
      <c r="F105" s="2" t="s">
        <v>16</v>
      </c>
      <c r="G105" s="4">
        <v>25171</v>
      </c>
      <c r="H105" s="3">
        <v>56</v>
      </c>
      <c r="I105" s="2" t="s">
        <v>17</v>
      </c>
      <c r="J105" s="8" t="s">
        <v>227</v>
      </c>
      <c r="K105" s="8" t="s">
        <v>228</v>
      </c>
      <c r="M105">
        <f>ROUND(44/K105,0)</f>
        <v>1</v>
      </c>
    </row>
    <row r="106" spans="1:13" hidden="1" x14ac:dyDescent="0.3">
      <c r="A106" s="3">
        <v>178</v>
      </c>
      <c r="B106" s="2" t="s">
        <v>203</v>
      </c>
      <c r="C106" s="2" t="s">
        <v>279</v>
      </c>
      <c r="D106" s="2" t="s">
        <v>280</v>
      </c>
      <c r="E106" s="2" t="s">
        <v>15</v>
      </c>
      <c r="F106" s="2" t="s">
        <v>16</v>
      </c>
      <c r="G106" s="4">
        <v>24705</v>
      </c>
      <c r="H106" s="3">
        <v>57</v>
      </c>
      <c r="I106" s="2" t="s">
        <v>17</v>
      </c>
      <c r="J106" s="8" t="s">
        <v>281</v>
      </c>
      <c r="K106" s="8" t="s">
        <v>159</v>
      </c>
      <c r="M106">
        <f>ROUND(44/K106,0)</f>
        <v>1</v>
      </c>
    </row>
    <row r="107" spans="1:13" hidden="1" x14ac:dyDescent="0.3">
      <c r="A107" s="3">
        <v>213</v>
      </c>
      <c r="B107" s="2" t="s">
        <v>409</v>
      </c>
      <c r="C107" s="2" t="s">
        <v>410</v>
      </c>
      <c r="D107" s="2" t="s">
        <v>411</v>
      </c>
      <c r="E107" s="2" t="s">
        <v>15</v>
      </c>
      <c r="F107" s="2" t="s">
        <v>16</v>
      </c>
      <c r="G107" s="4">
        <v>30039</v>
      </c>
      <c r="H107" s="3">
        <v>42</v>
      </c>
      <c r="I107" s="2" t="s">
        <v>17</v>
      </c>
      <c r="J107" s="8" t="s">
        <v>412</v>
      </c>
      <c r="K107" s="8" t="s">
        <v>100</v>
      </c>
      <c r="M107">
        <f>ROUND(44/K107,0)</f>
        <v>1</v>
      </c>
    </row>
    <row r="108" spans="1:13" hidden="1" x14ac:dyDescent="0.3">
      <c r="A108" s="3">
        <v>126</v>
      </c>
      <c r="B108" s="2" t="s">
        <v>125</v>
      </c>
      <c r="C108" s="2" t="s">
        <v>126</v>
      </c>
      <c r="D108" s="2" t="s">
        <v>127</v>
      </c>
      <c r="E108" s="2" t="s">
        <v>39</v>
      </c>
      <c r="F108" s="2" t="s">
        <v>16</v>
      </c>
      <c r="G108" s="4">
        <v>27203</v>
      </c>
      <c r="H108" s="3">
        <v>50</v>
      </c>
      <c r="I108" s="2" t="s">
        <v>17</v>
      </c>
      <c r="J108" s="2" t="s">
        <v>128</v>
      </c>
      <c r="K108" s="2" t="s">
        <v>60</v>
      </c>
      <c r="M108">
        <f>ROUND(9/K108,0)</f>
        <v>1</v>
      </c>
    </row>
    <row r="109" spans="1:13" hidden="1" x14ac:dyDescent="0.3">
      <c r="A109" s="2" t="s">
        <v>354</v>
      </c>
      <c r="B109" s="2" t="s">
        <v>19</v>
      </c>
      <c r="C109" s="2" t="s">
        <v>20</v>
      </c>
      <c r="D109" s="2" t="s">
        <v>21</v>
      </c>
      <c r="E109" s="2" t="s">
        <v>15</v>
      </c>
      <c r="F109" s="2" t="s">
        <v>323</v>
      </c>
      <c r="G109" s="4">
        <v>32913</v>
      </c>
      <c r="H109" s="3">
        <v>34</v>
      </c>
      <c r="I109" s="2" t="s">
        <v>17</v>
      </c>
      <c r="J109" s="2" t="s">
        <v>18</v>
      </c>
      <c r="K109" s="2" t="s">
        <v>18</v>
      </c>
      <c r="L109" s="2" t="s">
        <v>18</v>
      </c>
    </row>
    <row r="110" spans="1:13" hidden="1" x14ac:dyDescent="0.3">
      <c r="A110" s="2" t="s">
        <v>355</v>
      </c>
      <c r="B110" s="2" t="s">
        <v>36</v>
      </c>
      <c r="C110" s="2" t="s">
        <v>37</v>
      </c>
      <c r="D110" s="2" t="s">
        <v>38</v>
      </c>
      <c r="E110" s="2" t="s">
        <v>39</v>
      </c>
      <c r="F110" s="2" t="s">
        <v>323</v>
      </c>
      <c r="G110" s="4">
        <v>26414</v>
      </c>
      <c r="H110" s="3">
        <v>52</v>
      </c>
      <c r="I110" s="2" t="s">
        <v>17</v>
      </c>
      <c r="J110" s="2" t="s">
        <v>18</v>
      </c>
      <c r="K110" s="2" t="s">
        <v>18</v>
      </c>
      <c r="L110" s="2" t="s">
        <v>18</v>
      </c>
    </row>
    <row r="111" spans="1:13" hidden="1" x14ac:dyDescent="0.3">
      <c r="A111" s="2" t="s">
        <v>356</v>
      </c>
      <c r="B111" s="2" t="s">
        <v>277</v>
      </c>
      <c r="C111" s="2" t="s">
        <v>357</v>
      </c>
      <c r="D111" s="2" t="s">
        <v>358</v>
      </c>
      <c r="E111" s="2" t="s">
        <v>15</v>
      </c>
      <c r="F111" s="2" t="s">
        <v>323</v>
      </c>
      <c r="G111" s="4">
        <v>22945</v>
      </c>
      <c r="H111" s="3">
        <v>62</v>
      </c>
      <c r="I111" s="2" t="s">
        <v>17</v>
      </c>
      <c r="J111" s="2" t="s">
        <v>18</v>
      </c>
      <c r="K111" s="2" t="s">
        <v>18</v>
      </c>
      <c r="L111" s="2" t="s">
        <v>18</v>
      </c>
    </row>
    <row r="112" spans="1:13" hidden="1" x14ac:dyDescent="0.3">
      <c r="A112" s="3">
        <v>136</v>
      </c>
      <c r="B112" s="2" t="s">
        <v>149</v>
      </c>
      <c r="C112" s="2" t="s">
        <v>150</v>
      </c>
      <c r="D112" s="2" t="s">
        <v>151</v>
      </c>
      <c r="E112" s="2" t="s">
        <v>15</v>
      </c>
      <c r="F112" s="2" t="s">
        <v>22</v>
      </c>
      <c r="G112" s="4">
        <v>27537</v>
      </c>
      <c r="H112" s="3">
        <v>49</v>
      </c>
      <c r="I112" s="2" t="s">
        <v>49</v>
      </c>
      <c r="J112" s="2" t="s">
        <v>44</v>
      </c>
      <c r="K112" s="2" t="s">
        <v>77</v>
      </c>
      <c r="L112" s="2" t="s">
        <v>82</v>
      </c>
      <c r="M112">
        <f>ROUND(10/L112,0)</f>
        <v>1</v>
      </c>
    </row>
    <row r="113" spans="1:13" hidden="1" x14ac:dyDescent="0.3">
      <c r="A113" s="3">
        <v>215</v>
      </c>
      <c r="B113" s="2" t="s">
        <v>417</v>
      </c>
      <c r="C113" s="2" t="s">
        <v>418</v>
      </c>
      <c r="D113" s="2" t="s">
        <v>419</v>
      </c>
      <c r="E113" s="2" t="s">
        <v>15</v>
      </c>
      <c r="F113" s="2" t="s">
        <v>22</v>
      </c>
      <c r="G113" s="4">
        <v>32984</v>
      </c>
      <c r="H113" s="3">
        <v>34</v>
      </c>
      <c r="I113" s="2" t="s">
        <v>23</v>
      </c>
      <c r="J113" s="2" t="s">
        <v>184</v>
      </c>
      <c r="K113" s="2" t="s">
        <v>113</v>
      </c>
      <c r="L113" s="2" t="s">
        <v>258</v>
      </c>
      <c r="M113">
        <f>ROUND(12/L113,0)</f>
        <v>1</v>
      </c>
    </row>
    <row r="114" spans="1:13" hidden="1" x14ac:dyDescent="0.3">
      <c r="A114" s="2" t="s">
        <v>365</v>
      </c>
      <c r="B114" s="2" t="s">
        <v>106</v>
      </c>
      <c r="C114" s="2" t="s">
        <v>209</v>
      </c>
      <c r="D114" s="2" t="s">
        <v>210</v>
      </c>
      <c r="E114" s="2" t="s">
        <v>15</v>
      </c>
      <c r="F114" s="2" t="s">
        <v>323</v>
      </c>
      <c r="G114" s="4">
        <v>30404</v>
      </c>
      <c r="H114" s="3">
        <v>41</v>
      </c>
      <c r="I114" s="2" t="s">
        <v>17</v>
      </c>
      <c r="J114" s="2" t="s">
        <v>18</v>
      </c>
      <c r="K114" s="2" t="s">
        <v>18</v>
      </c>
      <c r="L114" s="2" t="s">
        <v>18</v>
      </c>
    </row>
    <row r="115" spans="1:13" hidden="1" x14ac:dyDescent="0.3">
      <c r="A115" s="2" t="s">
        <v>366</v>
      </c>
      <c r="B115" s="2" t="s">
        <v>282</v>
      </c>
      <c r="C115" s="2" t="s">
        <v>283</v>
      </c>
      <c r="D115" s="2" t="s">
        <v>284</v>
      </c>
      <c r="E115" s="2" t="s">
        <v>15</v>
      </c>
      <c r="F115" s="2" t="s">
        <v>323</v>
      </c>
      <c r="G115" s="4">
        <v>30180</v>
      </c>
      <c r="H115" s="3">
        <v>42</v>
      </c>
      <c r="I115" s="2" t="s">
        <v>17</v>
      </c>
      <c r="J115" s="2" t="s">
        <v>18</v>
      </c>
      <c r="K115" s="2" t="s">
        <v>18</v>
      </c>
      <c r="L115" s="2" t="s">
        <v>18</v>
      </c>
    </row>
    <row r="116" spans="1:13" hidden="1" x14ac:dyDescent="0.3">
      <c r="A116" s="2" t="s">
        <v>367</v>
      </c>
      <c r="B116" s="2" t="s">
        <v>368</v>
      </c>
      <c r="C116" s="2" t="s">
        <v>369</v>
      </c>
      <c r="D116" s="2" t="s">
        <v>370</v>
      </c>
      <c r="E116" s="2" t="s">
        <v>15</v>
      </c>
      <c r="F116" s="2" t="s">
        <v>323</v>
      </c>
      <c r="G116" s="4">
        <v>23951</v>
      </c>
      <c r="H116" s="3">
        <v>59</v>
      </c>
      <c r="I116" s="2" t="s">
        <v>17</v>
      </c>
      <c r="J116" s="2" t="s">
        <v>18</v>
      </c>
      <c r="K116" s="2" t="s">
        <v>18</v>
      </c>
      <c r="L116" s="2" t="s">
        <v>18</v>
      </c>
    </row>
    <row r="117" spans="1:13" hidden="1" x14ac:dyDescent="0.3">
      <c r="A117" s="2" t="s">
        <v>371</v>
      </c>
      <c r="B117" s="2" t="s">
        <v>203</v>
      </c>
      <c r="C117" s="2" t="s">
        <v>372</v>
      </c>
      <c r="D117" s="2" t="s">
        <v>373</v>
      </c>
      <c r="E117" s="2" t="s">
        <v>15</v>
      </c>
      <c r="F117" s="2" t="s">
        <v>323</v>
      </c>
      <c r="G117" s="4">
        <v>38013</v>
      </c>
      <c r="H117" s="3">
        <v>20</v>
      </c>
      <c r="I117" s="2" t="s">
        <v>17</v>
      </c>
      <c r="J117" s="2" t="s">
        <v>18</v>
      </c>
      <c r="K117" s="2" t="s">
        <v>18</v>
      </c>
      <c r="L117" s="2" t="s">
        <v>18</v>
      </c>
    </row>
    <row r="118" spans="1:13" hidden="1" x14ac:dyDescent="0.3">
      <c r="A118" s="2" t="s">
        <v>374</v>
      </c>
      <c r="B118" s="2" t="s">
        <v>32</v>
      </c>
      <c r="C118" s="2" t="s">
        <v>33</v>
      </c>
      <c r="D118" s="2" t="s">
        <v>34</v>
      </c>
      <c r="E118" s="2" t="s">
        <v>15</v>
      </c>
      <c r="F118" s="2" t="s">
        <v>323</v>
      </c>
      <c r="G118" s="4">
        <v>29162</v>
      </c>
      <c r="H118" s="3">
        <v>45</v>
      </c>
      <c r="I118" s="2" t="s">
        <v>17</v>
      </c>
      <c r="J118" s="2" t="s">
        <v>18</v>
      </c>
      <c r="K118" s="2" t="s">
        <v>18</v>
      </c>
      <c r="L118" s="2" t="s">
        <v>18</v>
      </c>
    </row>
    <row r="119" spans="1:13" hidden="1" x14ac:dyDescent="0.3">
      <c r="A119" s="2" t="s">
        <v>375</v>
      </c>
      <c r="B119" s="2" t="s">
        <v>70</v>
      </c>
      <c r="C119" s="2" t="s">
        <v>13</v>
      </c>
      <c r="D119" s="2" t="s">
        <v>71</v>
      </c>
      <c r="E119" s="2" t="s">
        <v>39</v>
      </c>
      <c r="F119" s="2" t="s">
        <v>323</v>
      </c>
      <c r="G119" s="4">
        <v>26115</v>
      </c>
      <c r="H119" s="3">
        <v>53</v>
      </c>
      <c r="I119" s="2" t="s">
        <v>17</v>
      </c>
      <c r="J119" s="2" t="s">
        <v>18</v>
      </c>
      <c r="K119" s="2" t="s">
        <v>18</v>
      </c>
      <c r="L119" s="2" t="s">
        <v>18</v>
      </c>
    </row>
    <row r="120" spans="1:13" hidden="1" x14ac:dyDescent="0.3">
      <c r="A120" s="2" t="s">
        <v>376</v>
      </c>
      <c r="B120" s="2" t="s">
        <v>377</v>
      </c>
      <c r="C120" s="2" t="s">
        <v>378</v>
      </c>
      <c r="D120" s="2" t="s">
        <v>379</v>
      </c>
      <c r="E120" s="2" t="s">
        <v>15</v>
      </c>
      <c r="F120" s="2" t="s">
        <v>323</v>
      </c>
      <c r="G120" s="4">
        <v>27113</v>
      </c>
      <c r="H120" s="3">
        <v>50</v>
      </c>
      <c r="I120" s="2" t="s">
        <v>17</v>
      </c>
      <c r="J120" s="2" t="s">
        <v>18</v>
      </c>
      <c r="K120" s="2" t="s">
        <v>18</v>
      </c>
      <c r="L120" s="2" t="s">
        <v>18</v>
      </c>
    </row>
    <row r="121" spans="1:13" hidden="1" x14ac:dyDescent="0.3">
      <c r="A121" s="2" t="s">
        <v>380</v>
      </c>
      <c r="B121" s="2" t="s">
        <v>381</v>
      </c>
      <c r="C121" s="2" t="s">
        <v>382</v>
      </c>
      <c r="D121" s="2" t="s">
        <v>43</v>
      </c>
      <c r="E121" s="2" t="s">
        <v>15</v>
      </c>
      <c r="F121" s="2" t="s">
        <v>323</v>
      </c>
      <c r="G121" s="4">
        <v>25077</v>
      </c>
      <c r="H121" s="3">
        <v>56</v>
      </c>
      <c r="I121" s="2" t="s">
        <v>17</v>
      </c>
      <c r="J121" s="2" t="s">
        <v>18</v>
      </c>
      <c r="K121" s="2" t="s">
        <v>18</v>
      </c>
      <c r="L121" s="2" t="s">
        <v>18</v>
      </c>
    </row>
    <row r="122" spans="1:13" hidden="1" x14ac:dyDescent="0.3">
      <c r="A122" s="2" t="s">
        <v>383</v>
      </c>
      <c r="B122" s="2" t="s">
        <v>61</v>
      </c>
      <c r="C122" s="2" t="s">
        <v>62</v>
      </c>
      <c r="D122" s="2" t="s">
        <v>63</v>
      </c>
      <c r="E122" s="2" t="s">
        <v>15</v>
      </c>
      <c r="F122" s="2" t="s">
        <v>323</v>
      </c>
      <c r="G122" s="4">
        <v>29705</v>
      </c>
      <c r="H122" s="3">
        <v>43</v>
      </c>
      <c r="I122" s="2" t="s">
        <v>17</v>
      </c>
      <c r="J122" s="2" t="s">
        <v>18</v>
      </c>
      <c r="K122" s="2" t="s">
        <v>18</v>
      </c>
      <c r="L122" s="2" t="s">
        <v>18</v>
      </c>
    </row>
    <row r="123" spans="1:13" hidden="1" x14ac:dyDescent="0.3">
      <c r="A123" s="3">
        <v>200</v>
      </c>
      <c r="B123" s="2" t="s">
        <v>344</v>
      </c>
      <c r="C123" s="2" t="s">
        <v>345</v>
      </c>
      <c r="D123" s="2" t="s">
        <v>346</v>
      </c>
      <c r="E123" s="2" t="s">
        <v>15</v>
      </c>
      <c r="F123" s="2" t="s">
        <v>16</v>
      </c>
      <c r="G123" s="4">
        <v>31332</v>
      </c>
      <c r="H123" s="3">
        <v>39</v>
      </c>
      <c r="I123" s="2" t="s">
        <v>17</v>
      </c>
      <c r="J123" s="8" t="s">
        <v>347</v>
      </c>
      <c r="K123" s="8" t="s">
        <v>235</v>
      </c>
      <c r="M123">
        <f>ROUND(44/K123,0)</f>
        <v>1</v>
      </c>
    </row>
    <row r="124" spans="1:13" hidden="1" x14ac:dyDescent="0.3">
      <c r="A124" s="3">
        <v>187</v>
      </c>
      <c r="B124" s="2" t="s">
        <v>19</v>
      </c>
      <c r="C124" s="2" t="s">
        <v>306</v>
      </c>
      <c r="D124" s="2" t="s">
        <v>307</v>
      </c>
      <c r="E124" s="2" t="s">
        <v>15</v>
      </c>
      <c r="F124" s="2" t="s">
        <v>22</v>
      </c>
      <c r="G124" s="4">
        <v>33590</v>
      </c>
      <c r="H124" s="3">
        <v>32</v>
      </c>
      <c r="I124" s="2" t="s">
        <v>23</v>
      </c>
      <c r="J124" s="2" t="s">
        <v>160</v>
      </c>
      <c r="K124" s="2" t="s">
        <v>69</v>
      </c>
      <c r="L124" s="2" t="s">
        <v>60</v>
      </c>
      <c r="M124">
        <f>ROUND(12/L124,0)</f>
        <v>1</v>
      </c>
    </row>
    <row r="125" spans="1:13" hidden="1" x14ac:dyDescent="0.3">
      <c r="A125" s="3">
        <v>156</v>
      </c>
      <c r="B125" s="2" t="s">
        <v>212</v>
      </c>
      <c r="C125" s="2" t="s">
        <v>213</v>
      </c>
      <c r="D125" s="2" t="s">
        <v>214</v>
      </c>
      <c r="E125" s="2" t="s">
        <v>15</v>
      </c>
      <c r="F125" s="2" t="s">
        <v>16</v>
      </c>
      <c r="G125" s="4">
        <v>37405</v>
      </c>
      <c r="H125" s="3">
        <v>22</v>
      </c>
      <c r="I125" s="2" t="s">
        <v>17</v>
      </c>
      <c r="J125" s="8" t="s">
        <v>215</v>
      </c>
      <c r="K125" s="8" t="s">
        <v>216</v>
      </c>
      <c r="M125">
        <f>ROUND(44/K125,0)</f>
        <v>1</v>
      </c>
    </row>
    <row r="126" spans="1:13" hidden="1" x14ac:dyDescent="0.3">
      <c r="A126" s="3">
        <v>205</v>
      </c>
      <c r="B126" s="2" t="s">
        <v>362</v>
      </c>
      <c r="C126" s="2" t="s">
        <v>363</v>
      </c>
      <c r="D126" s="2" t="s">
        <v>364</v>
      </c>
      <c r="E126" s="2" t="s">
        <v>15</v>
      </c>
      <c r="F126" s="2" t="s">
        <v>22</v>
      </c>
      <c r="G126" s="4">
        <v>29237</v>
      </c>
      <c r="H126" s="3">
        <v>44</v>
      </c>
      <c r="I126" s="2" t="s">
        <v>49</v>
      </c>
      <c r="J126" s="2" t="s">
        <v>159</v>
      </c>
      <c r="K126" s="2" t="s">
        <v>287</v>
      </c>
      <c r="L126" s="2" t="s">
        <v>60</v>
      </c>
      <c r="M126">
        <f>ROUND(10/L126,0)</f>
        <v>1</v>
      </c>
    </row>
    <row r="127" spans="1:13" hidden="1" x14ac:dyDescent="0.3">
      <c r="A127" s="3">
        <v>118</v>
      </c>
      <c r="B127" s="2" t="s">
        <v>94</v>
      </c>
      <c r="C127" s="2" t="s">
        <v>95</v>
      </c>
      <c r="D127" s="2" t="s">
        <v>96</v>
      </c>
      <c r="E127" s="2" t="s">
        <v>39</v>
      </c>
      <c r="F127" s="2" t="s">
        <v>22</v>
      </c>
      <c r="G127" s="4">
        <v>34143</v>
      </c>
      <c r="H127" s="3">
        <v>31</v>
      </c>
      <c r="I127" s="2" t="s">
        <v>23</v>
      </c>
      <c r="J127" s="2" t="s">
        <v>18</v>
      </c>
      <c r="K127" s="2" t="s">
        <v>18</v>
      </c>
      <c r="L127" s="2" t="s">
        <v>18</v>
      </c>
    </row>
    <row r="128" spans="1:13" hidden="1" x14ac:dyDescent="0.3">
      <c r="A128" s="2" t="s">
        <v>394</v>
      </c>
      <c r="B128" s="2" t="s">
        <v>78</v>
      </c>
      <c r="C128" s="2" t="s">
        <v>392</v>
      </c>
      <c r="D128" s="2" t="s">
        <v>393</v>
      </c>
      <c r="E128" s="2" t="s">
        <v>39</v>
      </c>
      <c r="F128" s="2" t="s">
        <v>323</v>
      </c>
      <c r="G128" s="4">
        <v>33461</v>
      </c>
      <c r="H128" s="3">
        <v>33</v>
      </c>
      <c r="I128" s="2" t="s">
        <v>17</v>
      </c>
      <c r="J128" s="2" t="s">
        <v>18</v>
      </c>
      <c r="K128" s="2" t="s">
        <v>18</v>
      </c>
      <c r="L128" s="2" t="s">
        <v>18</v>
      </c>
    </row>
    <row r="129" spans="1:13" hidden="1" x14ac:dyDescent="0.3">
      <c r="A129" s="2" t="s">
        <v>395</v>
      </c>
      <c r="B129" s="2" t="s">
        <v>180</v>
      </c>
      <c r="C129" s="2" t="s">
        <v>181</v>
      </c>
      <c r="D129" s="2" t="s">
        <v>182</v>
      </c>
      <c r="E129" s="2" t="s">
        <v>39</v>
      </c>
      <c r="F129" s="2" t="s">
        <v>323</v>
      </c>
      <c r="G129" s="4">
        <v>32534</v>
      </c>
      <c r="H129" s="3">
        <v>35</v>
      </c>
      <c r="I129" s="2" t="s">
        <v>17</v>
      </c>
      <c r="J129" s="2" t="s">
        <v>18</v>
      </c>
      <c r="K129" s="2" t="s">
        <v>18</v>
      </c>
      <c r="L129" s="2" t="s">
        <v>18</v>
      </c>
    </row>
    <row r="130" spans="1:13" hidden="1" x14ac:dyDescent="0.3">
      <c r="A130" s="2" t="s">
        <v>396</v>
      </c>
      <c r="B130" s="2" t="s">
        <v>313</v>
      </c>
      <c r="C130" s="2" t="s">
        <v>317</v>
      </c>
      <c r="D130" s="2" t="s">
        <v>318</v>
      </c>
      <c r="E130" s="2" t="s">
        <v>15</v>
      </c>
      <c r="F130" s="2" t="s">
        <v>323</v>
      </c>
      <c r="G130" s="4">
        <v>27866</v>
      </c>
      <c r="H130" s="3">
        <v>48</v>
      </c>
      <c r="I130" s="2" t="s">
        <v>17</v>
      </c>
      <c r="J130" s="2" t="s">
        <v>18</v>
      </c>
      <c r="K130" s="2" t="s">
        <v>18</v>
      </c>
      <c r="L130" s="2" t="s">
        <v>18</v>
      </c>
    </row>
    <row r="131" spans="1:13" hidden="1" x14ac:dyDescent="0.3">
      <c r="A131" s="3">
        <v>149</v>
      </c>
      <c r="B131" s="2" t="s">
        <v>192</v>
      </c>
      <c r="C131" s="2" t="s">
        <v>193</v>
      </c>
      <c r="D131" s="2" t="s">
        <v>194</v>
      </c>
      <c r="E131" s="2" t="s">
        <v>15</v>
      </c>
      <c r="F131" s="2" t="s">
        <v>22</v>
      </c>
      <c r="G131" s="4">
        <v>25967</v>
      </c>
      <c r="H131" s="3">
        <v>53</v>
      </c>
      <c r="I131" s="2" t="s">
        <v>81</v>
      </c>
      <c r="J131" s="2" t="s">
        <v>18</v>
      </c>
      <c r="K131" s="2" t="s">
        <v>18</v>
      </c>
      <c r="L131" s="2" t="s">
        <v>18</v>
      </c>
    </row>
    <row r="132" spans="1:13" x14ac:dyDescent="0.3">
      <c r="A132" s="3">
        <v>164</v>
      </c>
      <c r="B132" s="2" t="s">
        <v>245</v>
      </c>
      <c r="C132" s="2" t="s">
        <v>243</v>
      </c>
      <c r="D132" s="2" t="s">
        <v>246</v>
      </c>
      <c r="E132" s="2" t="s">
        <v>15</v>
      </c>
      <c r="F132" s="2" t="s">
        <v>93</v>
      </c>
      <c r="G132" s="4">
        <v>41191</v>
      </c>
      <c r="H132" s="3">
        <v>12</v>
      </c>
      <c r="I132" s="2" t="s">
        <v>490</v>
      </c>
      <c r="J132" s="2" t="s">
        <v>60</v>
      </c>
      <c r="K132" s="2" t="s">
        <v>52</v>
      </c>
      <c r="L132">
        <v>3</v>
      </c>
      <c r="M132">
        <f>ROUND(3/L132,0)</f>
        <v>1</v>
      </c>
    </row>
    <row r="133" spans="1:13" hidden="1" x14ac:dyDescent="0.3">
      <c r="A133" s="2" t="s">
        <v>402</v>
      </c>
      <c r="B133" s="2" t="s">
        <v>94</v>
      </c>
      <c r="C133" s="2" t="s">
        <v>95</v>
      </c>
      <c r="D133" s="2" t="s">
        <v>96</v>
      </c>
      <c r="E133" s="2" t="s">
        <v>39</v>
      </c>
      <c r="F133" s="2" t="s">
        <v>323</v>
      </c>
      <c r="G133" s="4">
        <v>34143</v>
      </c>
      <c r="H133" s="3">
        <v>31</v>
      </c>
      <c r="I133" s="2" t="s">
        <v>17</v>
      </c>
      <c r="J133" s="2" t="s">
        <v>18</v>
      </c>
      <c r="K133" s="2" t="s">
        <v>18</v>
      </c>
      <c r="L133" s="2" t="s">
        <v>18</v>
      </c>
    </row>
    <row r="134" spans="1:13" hidden="1" x14ac:dyDescent="0.3">
      <c r="A134" s="2" t="s">
        <v>403</v>
      </c>
      <c r="B134" s="2" t="s">
        <v>404</v>
      </c>
      <c r="C134" s="2" t="s">
        <v>405</v>
      </c>
      <c r="D134" s="2" t="s">
        <v>406</v>
      </c>
      <c r="E134" s="2" t="s">
        <v>39</v>
      </c>
      <c r="F134" s="2" t="s">
        <v>323</v>
      </c>
      <c r="G134" s="4">
        <v>28717</v>
      </c>
      <c r="H134" s="3">
        <v>46</v>
      </c>
      <c r="I134" s="2" t="s">
        <v>17</v>
      </c>
      <c r="J134" s="2" t="s">
        <v>18</v>
      </c>
      <c r="K134" s="2" t="s">
        <v>18</v>
      </c>
      <c r="L134" s="2" t="s">
        <v>18</v>
      </c>
    </row>
    <row r="135" spans="1:13" hidden="1" x14ac:dyDescent="0.3">
      <c r="A135" s="2" t="s">
        <v>407</v>
      </c>
      <c r="B135" s="2" t="s">
        <v>221</v>
      </c>
      <c r="C135" s="2" t="s">
        <v>165</v>
      </c>
      <c r="D135" s="2" t="s">
        <v>408</v>
      </c>
      <c r="E135" s="2" t="s">
        <v>15</v>
      </c>
      <c r="F135" s="2" t="s">
        <v>323</v>
      </c>
      <c r="G135" s="4">
        <v>34206</v>
      </c>
      <c r="H135" s="3">
        <v>31</v>
      </c>
      <c r="I135" s="2" t="s">
        <v>17</v>
      </c>
      <c r="J135" s="2" t="s">
        <v>18</v>
      </c>
      <c r="K135" s="2" t="s">
        <v>18</v>
      </c>
      <c r="L135" s="2" t="s">
        <v>18</v>
      </c>
    </row>
    <row r="136" spans="1:13" hidden="1" x14ac:dyDescent="0.3">
      <c r="A136" s="3">
        <v>185</v>
      </c>
      <c r="B136" s="2" t="s">
        <v>174</v>
      </c>
      <c r="C136" s="2" t="s">
        <v>298</v>
      </c>
      <c r="D136" s="2" t="s">
        <v>299</v>
      </c>
      <c r="E136" s="2" t="s">
        <v>15</v>
      </c>
      <c r="F136" s="2" t="s">
        <v>16</v>
      </c>
      <c r="G136" s="4">
        <v>34180</v>
      </c>
      <c r="H136" s="3">
        <v>31</v>
      </c>
      <c r="I136" s="2" t="s">
        <v>17</v>
      </c>
      <c r="J136" s="8" t="s">
        <v>300</v>
      </c>
      <c r="K136" s="8" t="s">
        <v>301</v>
      </c>
      <c r="M136">
        <f>ROUND(44/K136,0)</f>
        <v>1</v>
      </c>
    </row>
    <row r="137" spans="1:13" hidden="1" x14ac:dyDescent="0.3">
      <c r="A137" s="3">
        <v>214</v>
      </c>
      <c r="B137" s="2" t="s">
        <v>413</v>
      </c>
      <c r="C137" s="2" t="s">
        <v>414</v>
      </c>
      <c r="D137" s="2" t="s">
        <v>415</v>
      </c>
      <c r="E137" s="2" t="s">
        <v>15</v>
      </c>
      <c r="F137" s="2" t="s">
        <v>133</v>
      </c>
      <c r="G137" s="4">
        <v>28511</v>
      </c>
      <c r="H137" s="3">
        <v>46</v>
      </c>
      <c r="I137" s="2" t="s">
        <v>17</v>
      </c>
      <c r="J137" s="2" t="s">
        <v>73</v>
      </c>
      <c r="K137" s="2" t="s">
        <v>73</v>
      </c>
      <c r="M137">
        <f>ROUND(1/K137,0)</f>
        <v>1</v>
      </c>
    </row>
    <row r="138" spans="1:13" hidden="1" x14ac:dyDescent="0.3">
      <c r="A138" s="3">
        <v>162</v>
      </c>
      <c r="B138" s="2" t="s">
        <v>237</v>
      </c>
      <c r="C138" s="2" t="s">
        <v>222</v>
      </c>
      <c r="D138" s="2" t="s">
        <v>238</v>
      </c>
      <c r="E138" s="2" t="s">
        <v>15</v>
      </c>
      <c r="F138" s="2" t="s">
        <v>22</v>
      </c>
      <c r="G138" s="4">
        <v>28032</v>
      </c>
      <c r="H138" s="3">
        <v>48</v>
      </c>
      <c r="I138" s="2" t="s">
        <v>49</v>
      </c>
      <c r="J138" s="2" t="s">
        <v>18</v>
      </c>
      <c r="K138" s="2" t="s">
        <v>18</v>
      </c>
      <c r="L138" s="2" t="s">
        <v>18</v>
      </c>
    </row>
    <row r="139" spans="1:13" hidden="1" x14ac:dyDescent="0.3">
      <c r="A139" s="3">
        <v>175</v>
      </c>
      <c r="B139" s="2" t="s">
        <v>271</v>
      </c>
      <c r="C139" s="2" t="s">
        <v>272</v>
      </c>
      <c r="D139" s="2" t="s">
        <v>273</v>
      </c>
      <c r="E139" s="2" t="s">
        <v>15</v>
      </c>
      <c r="F139" s="2" t="s">
        <v>16</v>
      </c>
      <c r="G139" s="4">
        <v>34890</v>
      </c>
      <c r="H139" s="3">
        <v>29</v>
      </c>
      <c r="I139" s="2" t="s">
        <v>17</v>
      </c>
      <c r="J139" s="8" t="s">
        <v>274</v>
      </c>
      <c r="K139" s="8" t="s">
        <v>118</v>
      </c>
      <c r="M139">
        <f>ROUND(44/K139,0)</f>
        <v>1</v>
      </c>
    </row>
    <row r="140" spans="1:13" hidden="1" x14ac:dyDescent="0.3">
      <c r="A140" s="2" t="s">
        <v>423</v>
      </c>
      <c r="B140" s="2" t="s">
        <v>136</v>
      </c>
      <c r="C140" s="2" t="s">
        <v>137</v>
      </c>
      <c r="D140" s="2" t="s">
        <v>138</v>
      </c>
      <c r="E140" s="2" t="s">
        <v>15</v>
      </c>
      <c r="F140" s="2" t="s">
        <v>323</v>
      </c>
      <c r="G140" s="4">
        <v>32222</v>
      </c>
      <c r="H140" s="3">
        <v>36</v>
      </c>
      <c r="I140" s="2" t="s">
        <v>17</v>
      </c>
      <c r="J140" s="2" t="s">
        <v>18</v>
      </c>
      <c r="K140" s="2" t="s">
        <v>18</v>
      </c>
      <c r="L140" s="2" t="s">
        <v>18</v>
      </c>
    </row>
    <row r="141" spans="1:13" hidden="1" x14ac:dyDescent="0.3">
      <c r="A141" s="2" t="s">
        <v>424</v>
      </c>
      <c r="B141" s="2" t="s">
        <v>53</v>
      </c>
      <c r="C141" s="2" t="s">
        <v>54</v>
      </c>
      <c r="D141" s="2" t="s">
        <v>55</v>
      </c>
      <c r="E141" s="2" t="s">
        <v>39</v>
      </c>
      <c r="F141" s="2" t="s">
        <v>323</v>
      </c>
      <c r="G141" s="4">
        <v>29220</v>
      </c>
      <c r="H141" s="3">
        <v>44</v>
      </c>
      <c r="I141" s="2" t="s">
        <v>17</v>
      </c>
      <c r="J141" s="2" t="s">
        <v>18</v>
      </c>
      <c r="K141" s="2" t="s">
        <v>18</v>
      </c>
      <c r="L141" s="2" t="s">
        <v>18</v>
      </c>
    </row>
    <row r="142" spans="1:13" hidden="1" x14ac:dyDescent="0.3">
      <c r="A142" s="2" t="s">
        <v>425</v>
      </c>
      <c r="B142" s="2" t="s">
        <v>397</v>
      </c>
      <c r="C142" s="2" t="s">
        <v>398</v>
      </c>
      <c r="D142" s="2" t="s">
        <v>399</v>
      </c>
      <c r="E142" s="2" t="s">
        <v>39</v>
      </c>
      <c r="F142" s="2" t="s">
        <v>323</v>
      </c>
      <c r="G142" s="4">
        <v>30645</v>
      </c>
      <c r="H142" s="3">
        <v>41</v>
      </c>
      <c r="I142" s="2" t="s">
        <v>17</v>
      </c>
      <c r="J142" s="2" t="s">
        <v>18</v>
      </c>
      <c r="K142" s="2" t="s">
        <v>18</v>
      </c>
      <c r="L142" s="2" t="s">
        <v>18</v>
      </c>
    </row>
    <row r="143" spans="1:13" hidden="1" x14ac:dyDescent="0.3">
      <c r="A143" s="3">
        <v>166</v>
      </c>
      <c r="B143" s="2" t="s">
        <v>247</v>
      </c>
      <c r="C143" s="2" t="s">
        <v>248</v>
      </c>
      <c r="D143" s="2" t="s">
        <v>249</v>
      </c>
      <c r="E143" s="2" t="s">
        <v>39</v>
      </c>
      <c r="F143" s="2" t="s">
        <v>22</v>
      </c>
      <c r="G143" s="4">
        <v>28717</v>
      </c>
      <c r="H143" s="3">
        <v>46</v>
      </c>
      <c r="I143" s="2" t="s">
        <v>49</v>
      </c>
      <c r="J143" s="2" t="s">
        <v>18</v>
      </c>
      <c r="K143" s="2" t="s">
        <v>18</v>
      </c>
      <c r="L143" s="2" t="s">
        <v>18</v>
      </c>
    </row>
    <row r="144" spans="1:13" hidden="1" x14ac:dyDescent="0.3">
      <c r="A144" s="3">
        <v>186</v>
      </c>
      <c r="B144" s="2" t="s">
        <v>302</v>
      </c>
      <c r="C144" s="2" t="s">
        <v>303</v>
      </c>
      <c r="D144" s="2" t="s">
        <v>304</v>
      </c>
      <c r="E144" s="2" t="s">
        <v>15</v>
      </c>
      <c r="F144" s="2" t="s">
        <v>16</v>
      </c>
      <c r="G144" s="4">
        <v>27946</v>
      </c>
      <c r="H144" s="3">
        <v>48</v>
      </c>
      <c r="I144" s="2" t="s">
        <v>17</v>
      </c>
      <c r="J144" s="8" t="s">
        <v>305</v>
      </c>
      <c r="K144" s="8" t="s">
        <v>211</v>
      </c>
      <c r="M144">
        <f>ROUND(44/K144,0)</f>
        <v>1</v>
      </c>
    </row>
    <row r="145" spans="1:13" hidden="1" x14ac:dyDescent="0.3">
      <c r="A145" s="2" t="s">
        <v>431</v>
      </c>
      <c r="B145" s="2" t="s">
        <v>174</v>
      </c>
      <c r="C145" s="2" t="s">
        <v>175</v>
      </c>
      <c r="D145" s="2" t="s">
        <v>176</v>
      </c>
      <c r="E145" s="2" t="s">
        <v>15</v>
      </c>
      <c r="F145" s="2" t="s">
        <v>323</v>
      </c>
      <c r="G145" s="4">
        <v>31717</v>
      </c>
      <c r="H145" s="3">
        <v>38</v>
      </c>
      <c r="I145" s="2" t="s">
        <v>17</v>
      </c>
      <c r="J145" s="2" t="s">
        <v>18</v>
      </c>
      <c r="K145" s="2" t="s">
        <v>18</v>
      </c>
      <c r="L145" s="2" t="s">
        <v>18</v>
      </c>
    </row>
    <row r="146" spans="1:13" hidden="1" x14ac:dyDescent="0.3">
      <c r="A146" s="2" t="s">
        <v>432</v>
      </c>
      <c r="B146" s="2" t="s">
        <v>338</v>
      </c>
      <c r="C146" s="2" t="s">
        <v>339</v>
      </c>
      <c r="D146" s="2" t="s">
        <v>340</v>
      </c>
      <c r="E146" s="2" t="s">
        <v>39</v>
      </c>
      <c r="F146" s="2" t="s">
        <v>323</v>
      </c>
      <c r="G146" s="4">
        <v>32288</v>
      </c>
      <c r="H146" s="3">
        <v>36</v>
      </c>
      <c r="I146" s="2" t="s">
        <v>17</v>
      </c>
      <c r="J146" s="2" t="s">
        <v>18</v>
      </c>
      <c r="K146" s="2" t="s">
        <v>18</v>
      </c>
      <c r="L146" s="2" t="s">
        <v>18</v>
      </c>
    </row>
    <row r="147" spans="1:13" hidden="1" x14ac:dyDescent="0.3">
      <c r="A147" s="2" t="s">
        <v>433</v>
      </c>
      <c r="B147" s="2" t="s">
        <v>426</v>
      </c>
      <c r="C147" s="2" t="s">
        <v>427</v>
      </c>
      <c r="D147" s="2" t="s">
        <v>428</v>
      </c>
      <c r="E147" s="2" t="s">
        <v>15</v>
      </c>
      <c r="F147" s="2" t="s">
        <v>323</v>
      </c>
      <c r="G147" s="4">
        <v>32639</v>
      </c>
      <c r="H147" s="3">
        <v>35</v>
      </c>
      <c r="I147" s="2" t="s">
        <v>17</v>
      </c>
      <c r="J147" s="2" t="s">
        <v>18</v>
      </c>
      <c r="K147" s="2" t="s">
        <v>18</v>
      </c>
      <c r="L147" s="2" t="s">
        <v>18</v>
      </c>
    </row>
    <row r="148" spans="1:13" hidden="1" x14ac:dyDescent="0.3">
      <c r="A148" s="3">
        <v>170</v>
      </c>
      <c r="B148" s="2" t="s">
        <v>259</v>
      </c>
      <c r="C148" s="2" t="s">
        <v>260</v>
      </c>
      <c r="D148" s="2" t="s">
        <v>261</v>
      </c>
      <c r="E148" s="2" t="s">
        <v>39</v>
      </c>
      <c r="F148" s="2" t="s">
        <v>16</v>
      </c>
      <c r="G148" s="4">
        <v>28226</v>
      </c>
      <c r="H148" s="3">
        <v>47</v>
      </c>
      <c r="I148" s="2" t="s">
        <v>17</v>
      </c>
      <c r="J148" s="2" t="s">
        <v>185</v>
      </c>
      <c r="K148" s="2" t="s">
        <v>24</v>
      </c>
      <c r="M148">
        <f>ROUND(9/K148,0)</f>
        <v>1</v>
      </c>
    </row>
    <row r="149" spans="1:13" hidden="1" x14ac:dyDescent="0.3">
      <c r="A149" s="3">
        <v>183</v>
      </c>
      <c r="B149" s="2" t="s">
        <v>294</v>
      </c>
      <c r="C149" s="2" t="s">
        <v>190</v>
      </c>
      <c r="D149" s="2" t="s">
        <v>295</v>
      </c>
      <c r="E149" s="2" t="s">
        <v>39</v>
      </c>
      <c r="F149" s="2" t="s">
        <v>93</v>
      </c>
      <c r="G149" s="4">
        <v>39617</v>
      </c>
      <c r="H149" s="3">
        <v>16</v>
      </c>
      <c r="I149" s="2" t="s">
        <v>491</v>
      </c>
      <c r="J149" s="2" t="s">
        <v>82</v>
      </c>
      <c r="K149" s="2" t="s">
        <v>73</v>
      </c>
      <c r="L149">
        <v>1</v>
      </c>
      <c r="M149">
        <f>ROUND(1/L149,0)</f>
        <v>1</v>
      </c>
    </row>
    <row r="150" spans="1:13" hidden="1" x14ac:dyDescent="0.3">
      <c r="A150" s="2" t="s">
        <v>439</v>
      </c>
      <c r="B150" s="2" t="s">
        <v>264</v>
      </c>
      <c r="C150" s="2" t="s">
        <v>265</v>
      </c>
      <c r="D150" s="2" t="s">
        <v>266</v>
      </c>
      <c r="E150" s="2" t="s">
        <v>15</v>
      </c>
      <c r="F150" s="2" t="s">
        <v>323</v>
      </c>
      <c r="G150" s="4">
        <v>34690</v>
      </c>
      <c r="H150" s="3">
        <v>29</v>
      </c>
      <c r="I150" s="2" t="s">
        <v>17</v>
      </c>
      <c r="J150" s="2" t="s">
        <v>18</v>
      </c>
      <c r="K150" s="2" t="s">
        <v>18</v>
      </c>
      <c r="L150" s="2" t="s">
        <v>18</v>
      </c>
    </row>
    <row r="151" spans="1:13" hidden="1" x14ac:dyDescent="0.3">
      <c r="A151" s="2" t="s">
        <v>440</v>
      </c>
      <c r="B151" s="2" t="s">
        <v>420</v>
      </c>
      <c r="C151" s="2" t="s">
        <v>421</v>
      </c>
      <c r="D151" s="2" t="s">
        <v>422</v>
      </c>
      <c r="E151" s="2" t="s">
        <v>15</v>
      </c>
      <c r="F151" s="2" t="s">
        <v>323</v>
      </c>
      <c r="G151" s="4">
        <v>35779</v>
      </c>
      <c r="H151" s="3">
        <v>26</v>
      </c>
      <c r="I151" s="2" t="s">
        <v>17</v>
      </c>
      <c r="J151" s="2" t="s">
        <v>18</v>
      </c>
      <c r="K151" s="2" t="s">
        <v>18</v>
      </c>
      <c r="L151" s="2" t="s">
        <v>18</v>
      </c>
    </row>
    <row r="152" spans="1:13" hidden="1" x14ac:dyDescent="0.3">
      <c r="A152" s="2" t="s">
        <v>441</v>
      </c>
      <c r="B152" s="2" t="s">
        <v>442</v>
      </c>
      <c r="C152" s="2" t="s">
        <v>443</v>
      </c>
      <c r="D152" s="2" t="s">
        <v>444</v>
      </c>
      <c r="E152" s="2" t="s">
        <v>15</v>
      </c>
      <c r="F152" s="2" t="s">
        <v>323</v>
      </c>
      <c r="G152" s="4">
        <v>34890</v>
      </c>
      <c r="H152" s="3">
        <v>29</v>
      </c>
      <c r="I152" s="2" t="s">
        <v>17</v>
      </c>
      <c r="J152" s="2" t="s">
        <v>18</v>
      </c>
      <c r="K152" s="2" t="s">
        <v>18</v>
      </c>
      <c r="L152" s="2" t="s">
        <v>18</v>
      </c>
    </row>
    <row r="153" spans="1:13" hidden="1" x14ac:dyDescent="0.3">
      <c r="A153" s="3">
        <v>101</v>
      </c>
      <c r="B153" s="2" t="s">
        <v>12</v>
      </c>
      <c r="C153" s="2" t="s">
        <v>13</v>
      </c>
      <c r="D153" s="2" t="s">
        <v>14</v>
      </c>
      <c r="E153" s="2" t="s">
        <v>15</v>
      </c>
      <c r="F153" s="2" t="s">
        <v>16</v>
      </c>
      <c r="G153" s="4">
        <v>26763</v>
      </c>
      <c r="H153" s="3">
        <v>51</v>
      </c>
      <c r="I153" s="2" t="s">
        <v>17</v>
      </c>
      <c r="J153" s="8" t="s">
        <v>18</v>
      </c>
      <c r="K153" s="8" t="s">
        <v>18</v>
      </c>
      <c r="L153" s="2" t="s">
        <v>18</v>
      </c>
    </row>
    <row r="154" spans="1:13" hidden="1" x14ac:dyDescent="0.3">
      <c r="A154" s="3">
        <v>168</v>
      </c>
      <c r="B154" s="2" t="s">
        <v>252</v>
      </c>
      <c r="C154" s="2" t="s">
        <v>253</v>
      </c>
      <c r="D154" s="2" t="s">
        <v>254</v>
      </c>
      <c r="E154" s="2" t="s">
        <v>15</v>
      </c>
      <c r="F154" s="2" t="s">
        <v>16</v>
      </c>
      <c r="G154" s="4">
        <v>28935</v>
      </c>
      <c r="H154" s="3">
        <v>45</v>
      </c>
      <c r="I154" s="2" t="s">
        <v>17</v>
      </c>
      <c r="J154" s="8" t="s">
        <v>18</v>
      </c>
      <c r="K154" s="8" t="s">
        <v>18</v>
      </c>
      <c r="L154" s="2" t="s">
        <v>18</v>
      </c>
    </row>
    <row r="155" spans="1:13" hidden="1" x14ac:dyDescent="0.3">
      <c r="A155" s="3">
        <v>181</v>
      </c>
      <c r="B155" s="2" t="s">
        <v>288</v>
      </c>
      <c r="C155" s="2" t="s">
        <v>289</v>
      </c>
      <c r="D155" s="2" t="s">
        <v>290</v>
      </c>
      <c r="E155" s="2" t="s">
        <v>15</v>
      </c>
      <c r="F155" s="2" t="s">
        <v>16</v>
      </c>
      <c r="G155" s="4">
        <v>31968</v>
      </c>
      <c r="H155" s="3">
        <v>37</v>
      </c>
      <c r="I155" s="2" t="s">
        <v>17</v>
      </c>
      <c r="J155" s="8" t="s">
        <v>18</v>
      </c>
      <c r="K155" s="8" t="s">
        <v>18</v>
      </c>
      <c r="L155" s="2" t="s">
        <v>18</v>
      </c>
    </row>
    <row r="156" spans="1:13" hidden="1" x14ac:dyDescent="0.3">
      <c r="A156" s="2" t="s">
        <v>453</v>
      </c>
      <c r="B156" s="2" t="s">
        <v>156</v>
      </c>
      <c r="C156" s="2" t="s">
        <v>57</v>
      </c>
      <c r="D156" s="2" t="s">
        <v>454</v>
      </c>
      <c r="E156" s="2" t="s">
        <v>15</v>
      </c>
      <c r="F156" s="2" t="s">
        <v>323</v>
      </c>
      <c r="G156" s="4">
        <v>30568</v>
      </c>
      <c r="H156" s="3">
        <v>41</v>
      </c>
      <c r="I156" s="2" t="s">
        <v>17</v>
      </c>
      <c r="J156" s="2" t="s">
        <v>18</v>
      </c>
      <c r="K156" s="2" t="s">
        <v>18</v>
      </c>
      <c r="L156" s="2" t="s">
        <v>18</v>
      </c>
    </row>
    <row r="157" spans="1:13" hidden="1" x14ac:dyDescent="0.3">
      <c r="A157" s="2" t="s">
        <v>455</v>
      </c>
      <c r="B157" s="2" t="s">
        <v>456</v>
      </c>
      <c r="C157" s="2" t="s">
        <v>457</v>
      </c>
      <c r="D157" s="2" t="s">
        <v>458</v>
      </c>
      <c r="E157" s="2" t="s">
        <v>39</v>
      </c>
      <c r="F157" s="2" t="s">
        <v>323</v>
      </c>
      <c r="G157" s="4">
        <v>35000</v>
      </c>
      <c r="H157" s="3">
        <v>29</v>
      </c>
      <c r="I157" s="2" t="s">
        <v>17</v>
      </c>
      <c r="J157" s="2" t="s">
        <v>18</v>
      </c>
      <c r="K157" s="2" t="s">
        <v>18</v>
      </c>
      <c r="L157" s="2" t="s">
        <v>18</v>
      </c>
    </row>
    <row r="158" spans="1:13" hidden="1" x14ac:dyDescent="0.3">
      <c r="A158" s="2" t="s">
        <v>459</v>
      </c>
      <c r="B158" s="2" t="s">
        <v>294</v>
      </c>
      <c r="C158" s="2" t="s">
        <v>57</v>
      </c>
      <c r="D158" s="2" t="s">
        <v>460</v>
      </c>
      <c r="E158" s="2" t="s">
        <v>39</v>
      </c>
      <c r="F158" s="2" t="s">
        <v>323</v>
      </c>
      <c r="G158" s="4">
        <v>39617</v>
      </c>
      <c r="H158" s="3">
        <v>16</v>
      </c>
      <c r="I158" s="2" t="s">
        <v>17</v>
      </c>
      <c r="J158" s="2" t="s">
        <v>18</v>
      </c>
      <c r="K158" s="2" t="s">
        <v>18</v>
      </c>
      <c r="L158" s="2" t="s">
        <v>18</v>
      </c>
    </row>
    <row r="159" spans="1:13" hidden="1" x14ac:dyDescent="0.3">
      <c r="A159" s="2" t="s">
        <v>461</v>
      </c>
      <c r="B159" s="2" t="s">
        <v>83</v>
      </c>
      <c r="C159" s="2" t="s">
        <v>84</v>
      </c>
      <c r="D159" s="2" t="s">
        <v>85</v>
      </c>
      <c r="E159" s="2" t="s">
        <v>39</v>
      </c>
      <c r="F159" s="2" t="s">
        <v>323</v>
      </c>
      <c r="G159" s="4">
        <v>28416</v>
      </c>
      <c r="H159" s="3">
        <v>47</v>
      </c>
      <c r="I159" s="2" t="s">
        <v>17</v>
      </c>
      <c r="J159" s="2" t="s">
        <v>18</v>
      </c>
      <c r="K159" s="2" t="s">
        <v>18</v>
      </c>
      <c r="L159" s="2" t="s">
        <v>18</v>
      </c>
    </row>
    <row r="160" spans="1:13" hidden="1" x14ac:dyDescent="0.3">
      <c r="A160" s="2" t="s">
        <v>462</v>
      </c>
      <c r="B160" s="2" t="s">
        <v>463</v>
      </c>
      <c r="C160" s="2" t="s">
        <v>464</v>
      </c>
      <c r="D160" s="2" t="s">
        <v>465</v>
      </c>
      <c r="E160" s="2" t="s">
        <v>15</v>
      </c>
      <c r="F160" s="2" t="s">
        <v>323</v>
      </c>
      <c r="G160" s="4">
        <v>36498</v>
      </c>
      <c r="H160" s="3">
        <v>24</v>
      </c>
      <c r="I160" s="2" t="s">
        <v>17</v>
      </c>
      <c r="J160" s="2" t="s">
        <v>18</v>
      </c>
      <c r="K160" s="2" t="s">
        <v>18</v>
      </c>
      <c r="L160" s="2" t="s">
        <v>18</v>
      </c>
    </row>
    <row r="161" spans="1:13" hidden="1" x14ac:dyDescent="0.3">
      <c r="A161" s="2" t="s">
        <v>466</v>
      </c>
      <c r="B161" s="2" t="s">
        <v>467</v>
      </c>
      <c r="C161" s="2" t="s">
        <v>468</v>
      </c>
      <c r="D161" s="2" t="s">
        <v>469</v>
      </c>
      <c r="E161" s="2" t="s">
        <v>15</v>
      </c>
      <c r="F161" s="2" t="s">
        <v>323</v>
      </c>
      <c r="G161" s="4">
        <v>26224</v>
      </c>
      <c r="H161" s="3">
        <v>53</v>
      </c>
      <c r="I161" s="2" t="s">
        <v>17</v>
      </c>
      <c r="J161" s="2" t="s">
        <v>18</v>
      </c>
      <c r="K161" s="2" t="s">
        <v>18</v>
      </c>
      <c r="L161" s="2" t="s">
        <v>18</v>
      </c>
    </row>
    <row r="162" spans="1:13" hidden="1" x14ac:dyDescent="0.3">
      <c r="A162" s="3">
        <v>189</v>
      </c>
      <c r="B162" s="2" t="s">
        <v>311</v>
      </c>
      <c r="C162" s="2" t="s">
        <v>218</v>
      </c>
      <c r="D162" s="2" t="s">
        <v>312</v>
      </c>
      <c r="E162" s="2" t="s">
        <v>15</v>
      </c>
      <c r="F162" s="2" t="s">
        <v>16</v>
      </c>
      <c r="G162" s="4">
        <v>33362</v>
      </c>
      <c r="H162" s="3">
        <v>33</v>
      </c>
      <c r="I162" s="2" t="s">
        <v>17</v>
      </c>
      <c r="J162" s="8" t="s">
        <v>18</v>
      </c>
      <c r="K162" s="8" t="s">
        <v>18</v>
      </c>
      <c r="L162" s="2" t="s">
        <v>18</v>
      </c>
    </row>
    <row r="163" spans="1:13" hidden="1" x14ac:dyDescent="0.3">
      <c r="A163" s="3">
        <v>198</v>
      </c>
      <c r="B163" s="2" t="s">
        <v>335</v>
      </c>
      <c r="C163" s="2" t="s">
        <v>336</v>
      </c>
      <c r="D163" s="2" t="s">
        <v>337</v>
      </c>
      <c r="E163" s="2" t="s">
        <v>15</v>
      </c>
      <c r="F163" s="2" t="s">
        <v>72</v>
      </c>
      <c r="G163" s="4">
        <v>30660</v>
      </c>
      <c r="H163" s="3">
        <v>40</v>
      </c>
      <c r="I163" s="2" t="s">
        <v>17</v>
      </c>
      <c r="J163" s="2" t="s">
        <v>60</v>
      </c>
      <c r="K163" s="2" t="s">
        <v>40</v>
      </c>
      <c r="M163">
        <f>ROUND(7/K163,0)</f>
        <v>1</v>
      </c>
    </row>
    <row r="164" spans="1:13" hidden="1" x14ac:dyDescent="0.3">
      <c r="A164" s="3">
        <v>201</v>
      </c>
      <c r="B164" s="2" t="s">
        <v>237</v>
      </c>
      <c r="C164" s="2" t="s">
        <v>218</v>
      </c>
      <c r="D164" s="2" t="s">
        <v>348</v>
      </c>
      <c r="E164" s="2" t="s">
        <v>15</v>
      </c>
      <c r="F164" s="2" t="s">
        <v>16</v>
      </c>
      <c r="G164" s="4">
        <v>34563</v>
      </c>
      <c r="H164" s="3">
        <v>30</v>
      </c>
      <c r="I164" s="2" t="s">
        <v>17</v>
      </c>
      <c r="J164" s="8" t="s">
        <v>18</v>
      </c>
      <c r="K164" s="8" t="s">
        <v>18</v>
      </c>
      <c r="L164" s="2" t="s">
        <v>18</v>
      </c>
    </row>
    <row r="165" spans="1:13" hidden="1" x14ac:dyDescent="0.3">
      <c r="A165" s="3">
        <v>221</v>
      </c>
      <c r="B165" s="2" t="s">
        <v>445</v>
      </c>
      <c r="C165" s="2" t="s">
        <v>446</v>
      </c>
      <c r="D165" s="2" t="s">
        <v>447</v>
      </c>
      <c r="E165" s="2" t="s">
        <v>15</v>
      </c>
      <c r="F165" s="2" t="s">
        <v>16</v>
      </c>
      <c r="G165" s="4">
        <v>33482</v>
      </c>
      <c r="H165" s="3">
        <v>33</v>
      </c>
      <c r="I165" s="2" t="s">
        <v>17</v>
      </c>
      <c r="J165" s="8" t="s">
        <v>18</v>
      </c>
      <c r="K165" s="8" t="s">
        <v>18</v>
      </c>
      <c r="L165" s="2" t="s">
        <v>18</v>
      </c>
    </row>
    <row r="166" spans="1:13" hidden="1" x14ac:dyDescent="0.3">
      <c r="A166" s="3">
        <v>226</v>
      </c>
      <c r="B166" s="2" t="s">
        <v>478</v>
      </c>
      <c r="C166" s="2" t="s">
        <v>309</v>
      </c>
      <c r="D166" s="2" t="s">
        <v>479</v>
      </c>
      <c r="E166" s="2" t="s">
        <v>39</v>
      </c>
      <c r="F166" s="2" t="s">
        <v>72</v>
      </c>
      <c r="G166" s="4">
        <v>24934</v>
      </c>
      <c r="H166" s="3">
        <v>56</v>
      </c>
      <c r="I166" s="2" t="s">
        <v>17</v>
      </c>
      <c r="J166" s="2" t="s">
        <v>18</v>
      </c>
      <c r="K166" s="2" t="s">
        <v>18</v>
      </c>
      <c r="L166" s="2" t="s">
        <v>18</v>
      </c>
    </row>
    <row r="167" spans="1:13" hidden="1" x14ac:dyDescent="0.3">
      <c r="A167" s="3">
        <v>227</v>
      </c>
      <c r="B167" s="2" t="s">
        <v>480</v>
      </c>
      <c r="C167" s="2" t="s">
        <v>481</v>
      </c>
      <c r="D167" s="2" t="s">
        <v>482</v>
      </c>
      <c r="E167" s="2" t="s">
        <v>39</v>
      </c>
      <c r="F167" s="2" t="s">
        <v>16</v>
      </c>
      <c r="G167" s="4">
        <v>22490</v>
      </c>
      <c r="H167" s="3">
        <v>63</v>
      </c>
      <c r="I167" s="2" t="s">
        <v>17</v>
      </c>
      <c r="J167" s="2" t="s">
        <v>160</v>
      </c>
      <c r="K167" s="2" t="s">
        <v>82</v>
      </c>
      <c r="M167">
        <f>ROUND(9/K167,0)</f>
        <v>1</v>
      </c>
    </row>
  </sheetData>
  <autoFilter ref="A1:M167" xr:uid="{00000000-0001-0000-0000-000000000000}">
    <filterColumn colId="5">
      <filters>
        <filter val="Børneløb"/>
      </filters>
    </filterColumn>
    <filterColumn colId="8">
      <filters>
        <filter val="11-13"/>
      </filters>
    </filterColumn>
    <sortState xmlns:xlrd2="http://schemas.microsoft.com/office/spreadsheetml/2017/richdata2" ref="A65:M132">
      <sortCondition ref="L1:L167"/>
    </sortState>
  </autoFilter>
  <pageMargins left="0.7" right="0.7" top="0.75" bottom="0.75" header="0.3" footer="0.3"/>
  <pageSetup paperSize="9"/>
  <headerFooter>
    <oddHeader>&amp;C&amp;"Aptos"&amp;12&amp;K008000 RESTRICTED&amp;1#_x000D_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4EB4-C899-4765-BBEB-3E8D287C7D9E}">
  <sheetPr filterMode="1"/>
  <dimension ref="A1:O126"/>
  <sheetViews>
    <sheetView workbookViewId="0">
      <selection activeCell="J125" sqref="J125"/>
    </sheetView>
  </sheetViews>
  <sheetFormatPr defaultRowHeight="14.4" x14ac:dyDescent="0.3"/>
  <cols>
    <col min="1" max="1" width="9.88671875" bestFit="1" customWidth="1"/>
    <col min="2" max="2" width="18.88671875" bestFit="1" customWidth="1"/>
    <col min="3" max="3" width="20.33203125" bestFit="1" customWidth="1"/>
    <col min="4" max="4" width="28.6640625" bestFit="1" customWidth="1"/>
    <col min="5" max="5" width="6.6640625" bestFit="1" customWidth="1"/>
    <col min="6" max="6" width="18.109375" bestFit="1" customWidth="1"/>
    <col min="7" max="7" width="13.109375" bestFit="1" customWidth="1"/>
    <col min="8" max="8" width="22" bestFit="1" customWidth="1"/>
    <col min="9" max="9" width="16.6640625" bestFit="1" customWidth="1"/>
    <col min="10" max="10" width="14.44140625" bestFit="1" customWidth="1"/>
    <col min="11" max="11" width="11.44140625" bestFit="1" customWidth="1"/>
    <col min="12" max="12" width="15.109375" bestFit="1" customWidth="1"/>
    <col min="13" max="13" width="23" bestFit="1" customWidth="1"/>
    <col min="14" max="14" width="11.5546875" bestFit="1" customWidth="1"/>
    <col min="15" max="15" width="8.44140625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616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617</v>
      </c>
      <c r="O1" s="1" t="s">
        <v>488</v>
      </c>
    </row>
    <row r="2" spans="1:15" hidden="1" x14ac:dyDescent="0.3">
      <c r="A2" s="3">
        <v>130</v>
      </c>
      <c r="B2" s="2" t="s">
        <v>70</v>
      </c>
      <c r="C2" s="2" t="s">
        <v>13</v>
      </c>
      <c r="D2" s="2" t="s">
        <v>71</v>
      </c>
      <c r="E2" s="2" t="s">
        <v>39</v>
      </c>
      <c r="F2" s="2" t="s">
        <v>619</v>
      </c>
      <c r="G2" s="4">
        <v>26115</v>
      </c>
      <c r="H2" s="2" t="s">
        <v>620</v>
      </c>
      <c r="I2" s="3">
        <v>53</v>
      </c>
      <c r="J2" s="2" t="s">
        <v>17</v>
      </c>
      <c r="K2" s="2" t="s">
        <v>73</v>
      </c>
      <c r="L2" s="2" t="s">
        <v>73</v>
      </c>
      <c r="N2" s="3">
        <v>6747486</v>
      </c>
      <c r="O2">
        <f t="shared" ref="O2:O17" si="0">ROUND(8/L2,0)</f>
        <v>8</v>
      </c>
    </row>
    <row r="3" spans="1:15" hidden="1" x14ac:dyDescent="0.3">
      <c r="A3" s="3">
        <v>152</v>
      </c>
      <c r="B3" s="2" t="s">
        <v>319</v>
      </c>
      <c r="C3" s="2" t="s">
        <v>320</v>
      </c>
      <c r="D3" s="2" t="s">
        <v>321</v>
      </c>
      <c r="E3" s="2" t="s">
        <v>15</v>
      </c>
      <c r="F3" s="2" t="s">
        <v>619</v>
      </c>
      <c r="G3" s="4">
        <v>34679</v>
      </c>
      <c r="H3" s="2" t="s">
        <v>620</v>
      </c>
      <c r="I3" s="3">
        <v>30</v>
      </c>
      <c r="J3" s="2" t="s">
        <v>17</v>
      </c>
      <c r="K3" s="2" t="s">
        <v>24</v>
      </c>
      <c r="L3" s="2" t="s">
        <v>73</v>
      </c>
      <c r="N3" s="3">
        <v>6781807</v>
      </c>
      <c r="O3">
        <f t="shared" si="0"/>
        <v>8</v>
      </c>
    </row>
    <row r="4" spans="1:15" hidden="1" x14ac:dyDescent="0.3">
      <c r="A4" s="3">
        <v>154</v>
      </c>
      <c r="B4" s="2" t="s">
        <v>308</v>
      </c>
      <c r="C4" s="2" t="s">
        <v>309</v>
      </c>
      <c r="D4" s="2" t="s">
        <v>310</v>
      </c>
      <c r="E4" s="2" t="s">
        <v>39</v>
      </c>
      <c r="F4" s="2" t="s">
        <v>619</v>
      </c>
      <c r="G4" s="4">
        <v>37348</v>
      </c>
      <c r="H4" s="2" t="s">
        <v>620</v>
      </c>
      <c r="I4" s="3">
        <v>22</v>
      </c>
      <c r="J4" s="2" t="s">
        <v>17</v>
      </c>
      <c r="K4" s="2" t="s">
        <v>26</v>
      </c>
      <c r="L4" s="2" t="s">
        <v>26</v>
      </c>
      <c r="N4" s="3">
        <v>6783799</v>
      </c>
      <c r="O4">
        <f t="shared" si="0"/>
        <v>4</v>
      </c>
    </row>
    <row r="5" spans="1:15" hidden="1" x14ac:dyDescent="0.3">
      <c r="A5" s="3">
        <v>146</v>
      </c>
      <c r="B5" s="2" t="s">
        <v>621</v>
      </c>
      <c r="C5" s="2" t="s">
        <v>622</v>
      </c>
      <c r="D5" s="2" t="s">
        <v>573</v>
      </c>
      <c r="E5" s="2" t="s">
        <v>15</v>
      </c>
      <c r="F5" s="2" t="s">
        <v>619</v>
      </c>
      <c r="G5" s="4">
        <v>32576</v>
      </c>
      <c r="H5" s="2" t="s">
        <v>620</v>
      </c>
      <c r="I5" s="3">
        <v>35</v>
      </c>
      <c r="J5" s="2" t="s">
        <v>17</v>
      </c>
      <c r="K5" s="2" t="s">
        <v>82</v>
      </c>
      <c r="L5" s="2" t="s">
        <v>26</v>
      </c>
      <c r="N5" s="3">
        <v>6776976</v>
      </c>
      <c r="O5">
        <f t="shared" si="0"/>
        <v>4</v>
      </c>
    </row>
    <row r="6" spans="1:15" hidden="1" x14ac:dyDescent="0.3">
      <c r="A6" s="3">
        <v>188</v>
      </c>
      <c r="B6" s="2" t="s">
        <v>627</v>
      </c>
      <c r="C6" s="2" t="s">
        <v>628</v>
      </c>
      <c r="D6" s="2" t="s">
        <v>629</v>
      </c>
      <c r="E6" s="2" t="s">
        <v>39</v>
      </c>
      <c r="F6" s="2" t="s">
        <v>619</v>
      </c>
      <c r="G6" s="4">
        <v>40271</v>
      </c>
      <c r="H6" s="2" t="s">
        <v>630</v>
      </c>
      <c r="I6" s="3">
        <v>14</v>
      </c>
      <c r="J6" s="2" t="s">
        <v>17</v>
      </c>
      <c r="K6" s="2" t="s">
        <v>25</v>
      </c>
      <c r="L6" s="2" t="s">
        <v>25</v>
      </c>
      <c r="N6" s="3">
        <v>6814153</v>
      </c>
      <c r="O6">
        <f t="shared" si="0"/>
        <v>3</v>
      </c>
    </row>
    <row r="7" spans="1:15" hidden="1" x14ac:dyDescent="0.3">
      <c r="A7" s="3">
        <v>116</v>
      </c>
      <c r="B7" s="2" t="s">
        <v>335</v>
      </c>
      <c r="C7" s="2" t="s">
        <v>336</v>
      </c>
      <c r="D7" s="2" t="s">
        <v>337</v>
      </c>
      <c r="E7" s="2" t="s">
        <v>15</v>
      </c>
      <c r="F7" s="2" t="s">
        <v>619</v>
      </c>
      <c r="G7" s="4">
        <v>30660</v>
      </c>
      <c r="H7" s="2" t="s">
        <v>620</v>
      </c>
      <c r="I7" s="3">
        <v>41</v>
      </c>
      <c r="J7" s="2" t="s">
        <v>17</v>
      </c>
      <c r="K7" s="2" t="s">
        <v>60</v>
      </c>
      <c r="L7" s="2" t="s">
        <v>25</v>
      </c>
      <c r="N7" s="3">
        <v>6741849</v>
      </c>
      <c r="O7">
        <f t="shared" si="0"/>
        <v>3</v>
      </c>
    </row>
    <row r="8" spans="1:15" hidden="1" x14ac:dyDescent="0.3">
      <c r="A8" s="3">
        <v>110</v>
      </c>
      <c r="B8" s="2" t="s">
        <v>12</v>
      </c>
      <c r="C8" s="2" t="s">
        <v>130</v>
      </c>
      <c r="D8" s="2" t="s">
        <v>618</v>
      </c>
      <c r="E8" s="2" t="s">
        <v>15</v>
      </c>
      <c r="F8" s="2" t="s">
        <v>619</v>
      </c>
      <c r="G8" s="4">
        <v>30181</v>
      </c>
      <c r="H8" s="2" t="s">
        <v>620</v>
      </c>
      <c r="I8" s="3">
        <v>42</v>
      </c>
      <c r="J8" s="2" t="s">
        <v>17</v>
      </c>
      <c r="K8" s="2" t="s">
        <v>258</v>
      </c>
      <c r="L8" s="2" t="s">
        <v>52</v>
      </c>
      <c r="N8" s="3">
        <v>6741787</v>
      </c>
      <c r="O8">
        <f t="shared" si="0"/>
        <v>2</v>
      </c>
    </row>
    <row r="9" spans="1:15" hidden="1" x14ac:dyDescent="0.3">
      <c r="A9" s="3">
        <v>186</v>
      </c>
      <c r="B9" s="2" t="s">
        <v>198</v>
      </c>
      <c r="C9" s="2" t="s">
        <v>199</v>
      </c>
      <c r="D9" s="2" t="s">
        <v>200</v>
      </c>
      <c r="E9" s="2" t="s">
        <v>39</v>
      </c>
      <c r="F9" s="2" t="s">
        <v>619</v>
      </c>
      <c r="G9" s="4">
        <v>31363</v>
      </c>
      <c r="H9" s="2" t="s">
        <v>620</v>
      </c>
      <c r="I9" s="3">
        <v>39</v>
      </c>
      <c r="J9" s="2" t="s">
        <v>17</v>
      </c>
      <c r="K9" s="2" t="s">
        <v>52</v>
      </c>
      <c r="L9" s="2" t="s">
        <v>52</v>
      </c>
      <c r="N9" s="3">
        <v>6813813</v>
      </c>
      <c r="O9">
        <f t="shared" si="0"/>
        <v>2</v>
      </c>
    </row>
    <row r="10" spans="1:15" hidden="1" x14ac:dyDescent="0.3">
      <c r="A10" s="3">
        <v>143</v>
      </c>
      <c r="B10" s="2" t="s">
        <v>74</v>
      </c>
      <c r="C10" s="2" t="s">
        <v>75</v>
      </c>
      <c r="D10" s="2" t="s">
        <v>76</v>
      </c>
      <c r="E10" s="2" t="s">
        <v>15</v>
      </c>
      <c r="F10" s="2" t="s">
        <v>619</v>
      </c>
      <c r="G10" s="4">
        <v>34850</v>
      </c>
      <c r="H10" s="2" t="s">
        <v>620</v>
      </c>
      <c r="I10" s="3">
        <v>29</v>
      </c>
      <c r="J10" s="2" t="s">
        <v>17</v>
      </c>
      <c r="K10" s="2" t="s">
        <v>114</v>
      </c>
      <c r="L10" s="2" t="s">
        <v>40</v>
      </c>
      <c r="N10" s="3">
        <v>6771923</v>
      </c>
      <c r="O10">
        <f t="shared" si="0"/>
        <v>2</v>
      </c>
    </row>
    <row r="11" spans="1:15" hidden="1" x14ac:dyDescent="0.3">
      <c r="A11" s="3">
        <v>121</v>
      </c>
      <c r="B11" s="2" t="s">
        <v>83</v>
      </c>
      <c r="C11" s="2" t="s">
        <v>84</v>
      </c>
      <c r="D11" s="2" t="s">
        <v>85</v>
      </c>
      <c r="E11" s="2" t="s">
        <v>39</v>
      </c>
      <c r="F11" s="2" t="s">
        <v>619</v>
      </c>
      <c r="G11" s="4">
        <v>28416</v>
      </c>
      <c r="H11" s="2" t="s">
        <v>620</v>
      </c>
      <c r="I11" s="3">
        <v>47</v>
      </c>
      <c r="J11" s="2" t="s">
        <v>17</v>
      </c>
      <c r="K11" s="2" t="s">
        <v>40</v>
      </c>
      <c r="L11" s="2" t="s">
        <v>40</v>
      </c>
      <c r="N11" s="3">
        <v>6742979</v>
      </c>
      <c r="O11">
        <f t="shared" si="0"/>
        <v>2</v>
      </c>
    </row>
    <row r="12" spans="1:15" hidden="1" x14ac:dyDescent="0.3">
      <c r="A12" s="3">
        <v>207</v>
      </c>
      <c r="B12" s="2" t="s">
        <v>637</v>
      </c>
      <c r="C12" s="2" t="s">
        <v>168</v>
      </c>
      <c r="D12" s="2" t="s">
        <v>638</v>
      </c>
      <c r="E12" s="2" t="s">
        <v>39</v>
      </c>
      <c r="F12" s="2" t="s">
        <v>619</v>
      </c>
      <c r="G12" s="4">
        <v>34692</v>
      </c>
      <c r="H12" s="2" t="s">
        <v>620</v>
      </c>
      <c r="I12" s="3">
        <v>30</v>
      </c>
      <c r="J12" s="2" t="s">
        <v>17</v>
      </c>
      <c r="K12" s="2" t="s">
        <v>132</v>
      </c>
      <c r="L12" s="2" t="s">
        <v>132</v>
      </c>
      <c r="N12" s="3">
        <v>6844985</v>
      </c>
      <c r="O12">
        <f t="shared" si="0"/>
        <v>1</v>
      </c>
    </row>
    <row r="13" spans="1:15" hidden="1" x14ac:dyDescent="0.3">
      <c r="A13" s="3">
        <v>117</v>
      </c>
      <c r="B13" s="2" t="s">
        <v>86</v>
      </c>
      <c r="C13" s="2" t="s">
        <v>87</v>
      </c>
      <c r="D13" s="2" t="s">
        <v>88</v>
      </c>
      <c r="E13" s="2" t="s">
        <v>15</v>
      </c>
      <c r="F13" s="2" t="s">
        <v>619</v>
      </c>
      <c r="G13" s="4">
        <v>29130</v>
      </c>
      <c r="H13" s="2" t="s">
        <v>620</v>
      </c>
      <c r="I13" s="3">
        <v>45</v>
      </c>
      <c r="J13" s="2" t="s">
        <v>17</v>
      </c>
      <c r="K13" s="2" t="s">
        <v>51</v>
      </c>
      <c r="L13" s="2" t="s">
        <v>132</v>
      </c>
      <c r="N13" s="3">
        <v>6741868</v>
      </c>
      <c r="O13">
        <f t="shared" si="0"/>
        <v>1</v>
      </c>
    </row>
    <row r="14" spans="1:15" hidden="1" x14ac:dyDescent="0.3">
      <c r="A14" s="3">
        <v>190</v>
      </c>
      <c r="B14" s="2" t="s">
        <v>631</v>
      </c>
      <c r="C14" s="2" t="s">
        <v>632</v>
      </c>
      <c r="D14" s="2" t="s">
        <v>633</v>
      </c>
      <c r="E14" s="2" t="s">
        <v>39</v>
      </c>
      <c r="F14" s="2" t="s">
        <v>619</v>
      </c>
      <c r="G14" s="4">
        <v>27461</v>
      </c>
      <c r="H14" s="2" t="s">
        <v>620</v>
      </c>
      <c r="I14" s="3">
        <v>49</v>
      </c>
      <c r="J14" s="2" t="s">
        <v>17</v>
      </c>
      <c r="K14" s="2" t="s">
        <v>65</v>
      </c>
      <c r="L14" s="2" t="s">
        <v>24</v>
      </c>
      <c r="N14" s="3">
        <v>6814265</v>
      </c>
      <c r="O14">
        <f t="shared" si="0"/>
        <v>1</v>
      </c>
    </row>
    <row r="15" spans="1:15" hidden="1" x14ac:dyDescent="0.3">
      <c r="A15" s="3">
        <v>174</v>
      </c>
      <c r="B15" s="2" t="s">
        <v>349</v>
      </c>
      <c r="C15" s="2" t="s">
        <v>625</v>
      </c>
      <c r="D15" s="2" t="s">
        <v>626</v>
      </c>
      <c r="E15" s="2" t="s">
        <v>15</v>
      </c>
      <c r="F15" s="2" t="s">
        <v>619</v>
      </c>
      <c r="G15" s="4">
        <v>35063</v>
      </c>
      <c r="H15" s="2" t="s">
        <v>620</v>
      </c>
      <c r="I15" s="3">
        <v>29</v>
      </c>
      <c r="J15" s="2" t="s">
        <v>17</v>
      </c>
      <c r="K15" s="2" t="s">
        <v>267</v>
      </c>
      <c r="L15" s="2" t="s">
        <v>24</v>
      </c>
      <c r="N15" s="3">
        <v>6809703</v>
      </c>
      <c r="O15">
        <f t="shared" si="0"/>
        <v>1</v>
      </c>
    </row>
    <row r="16" spans="1:15" hidden="1" x14ac:dyDescent="0.3">
      <c r="A16" s="3">
        <v>196</v>
      </c>
      <c r="B16" s="2" t="s">
        <v>634</v>
      </c>
      <c r="C16" s="2" t="s">
        <v>635</v>
      </c>
      <c r="D16" s="2" t="s">
        <v>636</v>
      </c>
      <c r="E16" s="2" t="s">
        <v>39</v>
      </c>
      <c r="F16" s="2" t="s">
        <v>619</v>
      </c>
      <c r="G16" s="4">
        <v>27045</v>
      </c>
      <c r="H16" s="2" t="s">
        <v>620</v>
      </c>
      <c r="I16" s="3">
        <v>51</v>
      </c>
      <c r="J16" s="2" t="s">
        <v>17</v>
      </c>
      <c r="K16" s="2" t="s">
        <v>31</v>
      </c>
      <c r="L16" s="2" t="s">
        <v>82</v>
      </c>
      <c r="N16" s="3">
        <v>6837886</v>
      </c>
      <c r="O16">
        <f t="shared" si="0"/>
        <v>1</v>
      </c>
    </row>
    <row r="17" spans="1:15" hidden="1" x14ac:dyDescent="0.3">
      <c r="A17" s="3">
        <v>170</v>
      </c>
      <c r="B17" s="2" t="s">
        <v>470</v>
      </c>
      <c r="C17" s="2" t="s">
        <v>623</v>
      </c>
      <c r="D17" s="2" t="s">
        <v>624</v>
      </c>
      <c r="E17" s="2" t="s">
        <v>15</v>
      </c>
      <c r="F17" s="2" t="s">
        <v>619</v>
      </c>
      <c r="G17" s="4">
        <v>28247</v>
      </c>
      <c r="H17" s="2" t="s">
        <v>620</v>
      </c>
      <c r="I17" s="3">
        <v>47</v>
      </c>
      <c r="J17" s="2" t="s">
        <v>17</v>
      </c>
      <c r="K17" s="2" t="s">
        <v>173</v>
      </c>
      <c r="L17" s="2" t="s">
        <v>82</v>
      </c>
      <c r="N17" s="3">
        <v>6809394</v>
      </c>
      <c r="O17">
        <f t="shared" si="0"/>
        <v>1</v>
      </c>
    </row>
    <row r="18" spans="1:15" hidden="1" x14ac:dyDescent="0.3">
      <c r="A18" s="3">
        <v>127</v>
      </c>
      <c r="B18" s="2" t="s">
        <v>426</v>
      </c>
      <c r="C18" s="2" t="s">
        <v>427</v>
      </c>
      <c r="D18" s="2" t="s">
        <v>428</v>
      </c>
      <c r="E18" s="2" t="s">
        <v>15</v>
      </c>
      <c r="F18" s="2" t="s">
        <v>639</v>
      </c>
      <c r="G18" s="4">
        <v>32639</v>
      </c>
      <c r="H18" s="2" t="s">
        <v>620</v>
      </c>
      <c r="I18" s="3">
        <v>35</v>
      </c>
      <c r="J18" s="2" t="s">
        <v>17</v>
      </c>
      <c r="K18" s="2" t="s">
        <v>40</v>
      </c>
      <c r="L18" s="2" t="s">
        <v>25</v>
      </c>
      <c r="N18" s="3">
        <v>6746782</v>
      </c>
      <c r="O18">
        <f>ROUND(5/L18,0)</f>
        <v>2</v>
      </c>
    </row>
    <row r="19" spans="1:15" hidden="1" x14ac:dyDescent="0.3">
      <c r="A19" s="3">
        <v>139</v>
      </c>
      <c r="B19" s="2" t="s">
        <v>413</v>
      </c>
      <c r="C19" s="2" t="s">
        <v>414</v>
      </c>
      <c r="D19" s="2" t="s">
        <v>415</v>
      </c>
      <c r="E19" s="2" t="s">
        <v>15</v>
      </c>
      <c r="F19" s="2" t="s">
        <v>639</v>
      </c>
      <c r="G19" s="4">
        <v>28511</v>
      </c>
      <c r="H19" s="2" t="s">
        <v>620</v>
      </c>
      <c r="I19" s="3">
        <v>47</v>
      </c>
      <c r="J19" s="2" t="s">
        <v>17</v>
      </c>
      <c r="K19" s="2" t="s">
        <v>24</v>
      </c>
      <c r="L19" s="2" t="s">
        <v>40</v>
      </c>
      <c r="N19" s="3">
        <v>6760933</v>
      </c>
      <c r="O19">
        <f>ROUND(5/L19,0)</f>
        <v>1</v>
      </c>
    </row>
    <row r="20" spans="1:15" hidden="1" x14ac:dyDescent="0.3">
      <c r="A20" s="3">
        <v>153</v>
      </c>
      <c r="B20" s="2" t="s">
        <v>19</v>
      </c>
      <c r="C20" s="2" t="s">
        <v>640</v>
      </c>
      <c r="D20" s="2" t="s">
        <v>641</v>
      </c>
      <c r="E20" s="2" t="s">
        <v>15</v>
      </c>
      <c r="F20" s="2" t="s">
        <v>639</v>
      </c>
      <c r="G20" s="4">
        <v>35106</v>
      </c>
      <c r="H20" s="2" t="s">
        <v>620</v>
      </c>
      <c r="I20" s="3">
        <v>29</v>
      </c>
      <c r="J20" s="2" t="s">
        <v>17</v>
      </c>
      <c r="K20" s="2" t="s">
        <v>25</v>
      </c>
      <c r="L20" s="2" t="s">
        <v>26</v>
      </c>
      <c r="N20" s="3">
        <v>6781827</v>
      </c>
      <c r="O20">
        <f>ROUND(5/L20,0)</f>
        <v>3</v>
      </c>
    </row>
    <row r="21" spans="1:15" hidden="1" x14ac:dyDescent="0.3">
      <c r="A21" s="3">
        <v>181</v>
      </c>
      <c r="B21" s="2" t="s">
        <v>642</v>
      </c>
      <c r="C21" s="2" t="s">
        <v>643</v>
      </c>
      <c r="D21" s="2" t="s">
        <v>644</v>
      </c>
      <c r="E21" s="2" t="s">
        <v>15</v>
      </c>
      <c r="F21" s="2" t="s">
        <v>639</v>
      </c>
      <c r="G21" s="4">
        <v>29352</v>
      </c>
      <c r="H21" s="2" t="s">
        <v>620</v>
      </c>
      <c r="I21" s="3">
        <v>44</v>
      </c>
      <c r="J21" s="2" t="s">
        <v>17</v>
      </c>
      <c r="K21" s="2" t="s">
        <v>26</v>
      </c>
      <c r="L21" s="2" t="s">
        <v>73</v>
      </c>
      <c r="N21" s="3">
        <v>6810663</v>
      </c>
      <c r="O21">
        <f>ROUND(5/L21,0)</f>
        <v>5</v>
      </c>
    </row>
    <row r="22" spans="1:15" hidden="1" x14ac:dyDescent="0.3">
      <c r="A22" s="3">
        <v>208</v>
      </c>
      <c r="B22" s="2" t="s">
        <v>645</v>
      </c>
      <c r="C22" s="2" t="s">
        <v>646</v>
      </c>
      <c r="D22" s="2" t="s">
        <v>647</v>
      </c>
      <c r="E22" s="2" t="s">
        <v>15</v>
      </c>
      <c r="F22" s="2" t="s">
        <v>639</v>
      </c>
      <c r="G22" s="4">
        <v>30579</v>
      </c>
      <c r="H22" s="2" t="s">
        <v>620</v>
      </c>
      <c r="I22" s="3">
        <v>41</v>
      </c>
      <c r="J22" s="2" t="s">
        <v>17</v>
      </c>
      <c r="K22" s="2" t="s">
        <v>132</v>
      </c>
      <c r="L22" s="2" t="s">
        <v>52</v>
      </c>
      <c r="N22" s="3">
        <v>6845345</v>
      </c>
      <c r="O22">
        <f>ROUND(5/L22,0)</f>
        <v>1</v>
      </c>
    </row>
    <row r="23" spans="1:15" hidden="1" x14ac:dyDescent="0.3">
      <c r="A23" s="3">
        <v>102</v>
      </c>
      <c r="B23" s="2" t="s">
        <v>53</v>
      </c>
      <c r="C23" s="2" t="s">
        <v>54</v>
      </c>
      <c r="D23" s="2" t="s">
        <v>55</v>
      </c>
      <c r="E23" s="2" t="s">
        <v>39</v>
      </c>
      <c r="F23" s="2" t="s">
        <v>639</v>
      </c>
      <c r="G23" s="4">
        <v>29220</v>
      </c>
      <c r="H23" s="2" t="s">
        <v>620</v>
      </c>
      <c r="I23" s="3">
        <v>45</v>
      </c>
      <c r="J23" s="2" t="s">
        <v>17</v>
      </c>
      <c r="K23" s="2" t="s">
        <v>52</v>
      </c>
      <c r="L23" s="2" t="s">
        <v>26</v>
      </c>
      <c r="N23" s="3">
        <v>6741547</v>
      </c>
      <c r="O23">
        <f>ROUND(2/L23,0)</f>
        <v>1</v>
      </c>
    </row>
    <row r="24" spans="1:15" hidden="1" x14ac:dyDescent="0.3">
      <c r="A24" s="3">
        <v>189</v>
      </c>
      <c r="B24" s="2" t="s">
        <v>627</v>
      </c>
      <c r="C24" s="2" t="s">
        <v>628</v>
      </c>
      <c r="D24" s="2" t="s">
        <v>629</v>
      </c>
      <c r="E24" s="2" t="s">
        <v>39</v>
      </c>
      <c r="F24" s="2" t="s">
        <v>639</v>
      </c>
      <c r="G24" s="4">
        <v>40271</v>
      </c>
      <c r="H24" s="2" t="s">
        <v>630</v>
      </c>
      <c r="I24" s="3">
        <v>14</v>
      </c>
      <c r="J24" s="2" t="s">
        <v>17</v>
      </c>
      <c r="K24" s="2" t="s">
        <v>73</v>
      </c>
      <c r="L24" s="2" t="s">
        <v>73</v>
      </c>
      <c r="N24" s="3">
        <v>6814154</v>
      </c>
      <c r="O24">
        <f>ROUND(2/L24,0)</f>
        <v>2</v>
      </c>
    </row>
    <row r="25" spans="1:15" hidden="1" x14ac:dyDescent="0.3">
      <c r="A25" s="3">
        <v>101</v>
      </c>
      <c r="B25" s="2" t="s">
        <v>53</v>
      </c>
      <c r="C25" s="2" t="s">
        <v>54</v>
      </c>
      <c r="D25" s="2" t="s">
        <v>55</v>
      </c>
      <c r="E25" s="2" t="s">
        <v>39</v>
      </c>
      <c r="F25" s="2" t="s">
        <v>648</v>
      </c>
      <c r="G25" s="4">
        <v>29220</v>
      </c>
      <c r="H25" s="2" t="s">
        <v>620</v>
      </c>
      <c r="I25" s="3">
        <v>45</v>
      </c>
      <c r="J25" s="2" t="s">
        <v>49</v>
      </c>
      <c r="K25" s="2" t="s">
        <v>25</v>
      </c>
      <c r="L25" s="2" t="s">
        <v>25</v>
      </c>
      <c r="M25" s="2" t="s">
        <v>73</v>
      </c>
      <c r="N25" s="3">
        <v>6741546</v>
      </c>
      <c r="O25">
        <f>ROUND(4/M25,0)</f>
        <v>4</v>
      </c>
    </row>
    <row r="26" spans="1:15" hidden="1" x14ac:dyDescent="0.3">
      <c r="A26" s="3">
        <v>103</v>
      </c>
      <c r="B26" s="2" t="s">
        <v>36</v>
      </c>
      <c r="C26" s="2" t="s">
        <v>37</v>
      </c>
      <c r="D26" s="2" t="s">
        <v>38</v>
      </c>
      <c r="E26" s="2" t="s">
        <v>39</v>
      </c>
      <c r="F26" s="2" t="s">
        <v>648</v>
      </c>
      <c r="G26" s="4">
        <v>26414</v>
      </c>
      <c r="H26" s="2" t="s">
        <v>620</v>
      </c>
      <c r="I26" s="3">
        <v>52</v>
      </c>
      <c r="J26" s="2" t="s">
        <v>81</v>
      </c>
      <c r="K26" s="2" t="s">
        <v>40</v>
      </c>
      <c r="L26" s="2" t="s">
        <v>40</v>
      </c>
      <c r="M26" s="2" t="s">
        <v>73</v>
      </c>
      <c r="N26" s="3">
        <v>6741597</v>
      </c>
      <c r="O26">
        <f>ROUND(5/M26,0)</f>
        <v>5</v>
      </c>
    </row>
    <row r="27" spans="1:15" hidden="1" x14ac:dyDescent="0.3">
      <c r="A27" s="3">
        <v>142</v>
      </c>
      <c r="B27" s="2" t="s">
        <v>217</v>
      </c>
      <c r="C27" s="2" t="s">
        <v>218</v>
      </c>
      <c r="D27" s="2" t="s">
        <v>219</v>
      </c>
      <c r="E27" s="2" t="s">
        <v>39</v>
      </c>
      <c r="F27" s="2" t="s">
        <v>648</v>
      </c>
      <c r="G27" s="4">
        <v>21529</v>
      </c>
      <c r="H27" s="2" t="s">
        <v>620</v>
      </c>
      <c r="I27" s="3">
        <v>66</v>
      </c>
      <c r="J27" s="2" t="s">
        <v>220</v>
      </c>
      <c r="K27" s="2" t="s">
        <v>77</v>
      </c>
      <c r="L27" s="2" t="s">
        <v>258</v>
      </c>
      <c r="M27" s="2" t="s">
        <v>73</v>
      </c>
      <c r="N27" s="3">
        <v>6770460</v>
      </c>
      <c r="O27">
        <f>ROUND(2/M27,0)</f>
        <v>2</v>
      </c>
    </row>
    <row r="28" spans="1:15" hidden="1" x14ac:dyDescent="0.3">
      <c r="A28" s="3">
        <v>114</v>
      </c>
      <c r="B28" s="2" t="s">
        <v>19</v>
      </c>
      <c r="C28" s="2" t="s">
        <v>20</v>
      </c>
      <c r="D28" s="2" t="s">
        <v>21</v>
      </c>
      <c r="E28" s="2" t="s">
        <v>15</v>
      </c>
      <c r="F28" s="2" t="s">
        <v>648</v>
      </c>
      <c r="G28" s="4">
        <v>32913</v>
      </c>
      <c r="H28" s="2" t="s">
        <v>620</v>
      </c>
      <c r="I28" s="3">
        <v>35</v>
      </c>
      <c r="J28" s="2" t="s">
        <v>23</v>
      </c>
      <c r="K28" s="2" t="s">
        <v>132</v>
      </c>
      <c r="L28" s="2" t="s">
        <v>73</v>
      </c>
      <c r="M28" s="2" t="s">
        <v>73</v>
      </c>
      <c r="N28" s="3">
        <v>6741816</v>
      </c>
      <c r="O28">
        <f>ROUND(10/M28,0)</f>
        <v>10</v>
      </c>
    </row>
    <row r="29" spans="1:15" hidden="1" x14ac:dyDescent="0.3">
      <c r="A29" s="3">
        <v>199</v>
      </c>
      <c r="B29" s="2" t="s">
        <v>313</v>
      </c>
      <c r="C29" s="2" t="s">
        <v>317</v>
      </c>
      <c r="D29" s="2" t="s">
        <v>318</v>
      </c>
      <c r="E29" s="2" t="s">
        <v>15</v>
      </c>
      <c r="F29" s="2" t="s">
        <v>648</v>
      </c>
      <c r="G29" s="4">
        <v>27866</v>
      </c>
      <c r="H29" s="2" t="s">
        <v>620</v>
      </c>
      <c r="I29" s="3">
        <v>48</v>
      </c>
      <c r="J29" s="2" t="s">
        <v>49</v>
      </c>
      <c r="K29" s="2" t="s">
        <v>82</v>
      </c>
      <c r="L29" s="2" t="s">
        <v>26</v>
      </c>
      <c r="M29" s="2" t="s">
        <v>73</v>
      </c>
      <c r="N29" s="3">
        <v>6841598</v>
      </c>
      <c r="O29">
        <f>ROUND(8/M29,0)</f>
        <v>8</v>
      </c>
    </row>
    <row r="30" spans="1:15" hidden="1" x14ac:dyDescent="0.3">
      <c r="A30" s="3">
        <v>151</v>
      </c>
      <c r="B30" s="2" t="s">
        <v>78</v>
      </c>
      <c r="C30" s="2" t="s">
        <v>392</v>
      </c>
      <c r="D30" s="2" t="s">
        <v>393</v>
      </c>
      <c r="E30" s="2" t="s">
        <v>39</v>
      </c>
      <c r="F30" s="2" t="s">
        <v>648</v>
      </c>
      <c r="G30" s="4">
        <v>33461</v>
      </c>
      <c r="H30" s="2" t="s">
        <v>620</v>
      </c>
      <c r="I30" s="3">
        <v>33</v>
      </c>
      <c r="J30" s="2" t="s">
        <v>23</v>
      </c>
      <c r="K30" s="2" t="s">
        <v>73</v>
      </c>
      <c r="L30" s="2" t="s">
        <v>73</v>
      </c>
      <c r="M30" s="2" t="s">
        <v>73</v>
      </c>
      <c r="N30" s="3">
        <v>6781137</v>
      </c>
      <c r="O30">
        <f>ROUND(6/M30,0)</f>
        <v>6</v>
      </c>
    </row>
    <row r="31" spans="1:15" hidden="1" x14ac:dyDescent="0.3">
      <c r="A31" s="3">
        <v>112</v>
      </c>
      <c r="B31" s="2" t="s">
        <v>56</v>
      </c>
      <c r="C31" s="2" t="s">
        <v>57</v>
      </c>
      <c r="D31" s="2" t="s">
        <v>58</v>
      </c>
      <c r="E31" s="2" t="s">
        <v>39</v>
      </c>
      <c r="F31" s="2" t="s">
        <v>648</v>
      </c>
      <c r="G31" s="4">
        <v>28224</v>
      </c>
      <c r="H31" s="2" t="s">
        <v>620</v>
      </c>
      <c r="I31" s="3">
        <v>47</v>
      </c>
      <c r="J31" s="2" t="s">
        <v>49</v>
      </c>
      <c r="K31" s="2" t="s">
        <v>69</v>
      </c>
      <c r="L31" s="2" t="s">
        <v>60</v>
      </c>
      <c r="M31" s="2" t="s">
        <v>26</v>
      </c>
      <c r="N31" s="3">
        <v>6741793</v>
      </c>
      <c r="O31">
        <f>ROUND(4/M31,0)</f>
        <v>2</v>
      </c>
    </row>
    <row r="32" spans="1:15" hidden="1" x14ac:dyDescent="0.3">
      <c r="A32" s="3">
        <v>129</v>
      </c>
      <c r="B32" s="2" t="s">
        <v>296</v>
      </c>
      <c r="C32" s="2" t="s">
        <v>13</v>
      </c>
      <c r="D32" s="2" t="s">
        <v>297</v>
      </c>
      <c r="E32" s="2" t="s">
        <v>15</v>
      </c>
      <c r="F32" s="2" t="s">
        <v>648</v>
      </c>
      <c r="G32" s="4">
        <v>35811</v>
      </c>
      <c r="H32" s="2" t="s">
        <v>620</v>
      </c>
      <c r="I32" s="3">
        <v>27</v>
      </c>
      <c r="J32" s="2" t="s">
        <v>23</v>
      </c>
      <c r="K32" s="2" t="s">
        <v>60</v>
      </c>
      <c r="L32" s="2" t="s">
        <v>25</v>
      </c>
      <c r="M32" s="2" t="s">
        <v>26</v>
      </c>
      <c r="N32" s="3">
        <v>6747479</v>
      </c>
      <c r="O32">
        <f>ROUND(10/M32,0)</f>
        <v>5</v>
      </c>
    </row>
    <row r="33" spans="1:15" hidden="1" x14ac:dyDescent="0.3">
      <c r="A33" s="3">
        <v>115</v>
      </c>
      <c r="B33" s="2" t="s">
        <v>195</v>
      </c>
      <c r="C33" s="2" t="s">
        <v>196</v>
      </c>
      <c r="D33" s="2" t="s">
        <v>197</v>
      </c>
      <c r="E33" s="2" t="s">
        <v>39</v>
      </c>
      <c r="F33" s="2" t="s">
        <v>648</v>
      </c>
      <c r="G33" s="4">
        <v>24726</v>
      </c>
      <c r="H33" s="2" t="s">
        <v>620</v>
      </c>
      <c r="I33" s="3">
        <v>57</v>
      </c>
      <c r="J33" s="2" t="s">
        <v>81</v>
      </c>
      <c r="K33" s="2" t="s">
        <v>31</v>
      </c>
      <c r="L33" s="2" t="s">
        <v>24</v>
      </c>
      <c r="M33" s="2" t="s">
        <v>26</v>
      </c>
      <c r="N33" s="3">
        <v>6741838</v>
      </c>
      <c r="O33">
        <f>ROUND(5/M33,0)</f>
        <v>3</v>
      </c>
    </row>
    <row r="34" spans="1:15" hidden="1" x14ac:dyDescent="0.3">
      <c r="A34" s="3">
        <v>173</v>
      </c>
      <c r="B34" s="2" t="s">
        <v>668</v>
      </c>
      <c r="C34" s="2" t="s">
        <v>669</v>
      </c>
      <c r="D34" s="2" t="s">
        <v>670</v>
      </c>
      <c r="E34" s="2" t="s">
        <v>39</v>
      </c>
      <c r="F34" s="2" t="s">
        <v>648</v>
      </c>
      <c r="G34" s="4">
        <v>31339</v>
      </c>
      <c r="H34" s="2" t="s">
        <v>630</v>
      </c>
      <c r="I34" s="3">
        <v>39</v>
      </c>
      <c r="J34" s="2" t="s">
        <v>23</v>
      </c>
      <c r="K34" s="2" t="s">
        <v>26</v>
      </c>
      <c r="L34" s="2" t="s">
        <v>26</v>
      </c>
      <c r="M34" s="2" t="s">
        <v>26</v>
      </c>
      <c r="N34" s="3">
        <v>6809653</v>
      </c>
      <c r="O34">
        <f>ROUND(6/M34,0)</f>
        <v>3</v>
      </c>
    </row>
    <row r="35" spans="1:15" hidden="1" x14ac:dyDescent="0.3">
      <c r="A35" s="3">
        <v>156</v>
      </c>
      <c r="B35" s="2" t="s">
        <v>106</v>
      </c>
      <c r="C35" s="2" t="s">
        <v>107</v>
      </c>
      <c r="D35" s="2" t="s">
        <v>108</v>
      </c>
      <c r="E35" s="2" t="s">
        <v>15</v>
      </c>
      <c r="F35" s="2" t="s">
        <v>648</v>
      </c>
      <c r="G35" s="4">
        <v>30071</v>
      </c>
      <c r="H35" s="2" t="s">
        <v>620</v>
      </c>
      <c r="I35" s="3">
        <v>42</v>
      </c>
      <c r="J35" s="2" t="s">
        <v>49</v>
      </c>
      <c r="K35" s="2" t="s">
        <v>59</v>
      </c>
      <c r="L35" s="2" t="s">
        <v>60</v>
      </c>
      <c r="M35" s="2" t="s">
        <v>26</v>
      </c>
      <c r="N35" s="3">
        <v>6790269</v>
      </c>
      <c r="O35">
        <f>ROUND(8/M35,0)</f>
        <v>4</v>
      </c>
    </row>
    <row r="36" spans="1:15" hidden="1" x14ac:dyDescent="0.3">
      <c r="A36" s="3">
        <v>183</v>
      </c>
      <c r="B36" s="2" t="s">
        <v>349</v>
      </c>
      <c r="C36" s="2" t="s">
        <v>350</v>
      </c>
      <c r="D36" s="2" t="s">
        <v>351</v>
      </c>
      <c r="E36" s="2" t="s">
        <v>15</v>
      </c>
      <c r="F36" s="2" t="s">
        <v>648</v>
      </c>
      <c r="G36" s="4">
        <v>27001</v>
      </c>
      <c r="H36" s="2" t="s">
        <v>620</v>
      </c>
      <c r="I36" s="3">
        <v>51</v>
      </c>
      <c r="J36" s="2" t="s">
        <v>81</v>
      </c>
      <c r="K36" s="2" t="s">
        <v>258</v>
      </c>
      <c r="L36" s="2" t="s">
        <v>40</v>
      </c>
      <c r="M36" s="2" t="s">
        <v>73</v>
      </c>
      <c r="N36" s="3">
        <v>6812460</v>
      </c>
      <c r="O36">
        <f>ROUND(4/M36,0)</f>
        <v>4</v>
      </c>
    </row>
    <row r="37" spans="1:15" hidden="1" x14ac:dyDescent="0.3">
      <c r="A37" s="3">
        <v>180</v>
      </c>
      <c r="B37" s="2" t="s">
        <v>255</v>
      </c>
      <c r="C37" s="2" t="s">
        <v>256</v>
      </c>
      <c r="D37" s="2" t="s">
        <v>257</v>
      </c>
      <c r="E37" s="2" t="s">
        <v>39</v>
      </c>
      <c r="F37" s="2" t="s">
        <v>648</v>
      </c>
      <c r="G37" s="4">
        <v>21230</v>
      </c>
      <c r="H37" s="2" t="s">
        <v>620</v>
      </c>
      <c r="I37" s="3">
        <v>67</v>
      </c>
      <c r="J37" s="2" t="s">
        <v>220</v>
      </c>
      <c r="K37" s="2" t="s">
        <v>35</v>
      </c>
      <c r="L37" s="2" t="s">
        <v>51</v>
      </c>
      <c r="M37" s="2" t="s">
        <v>26</v>
      </c>
      <c r="N37" s="3">
        <v>6810340</v>
      </c>
      <c r="O37">
        <f>ROUND(2/M37,0)</f>
        <v>1</v>
      </c>
    </row>
    <row r="38" spans="1:15" hidden="1" x14ac:dyDescent="0.3">
      <c r="A38" s="3">
        <v>113</v>
      </c>
      <c r="B38" s="2" t="s">
        <v>61</v>
      </c>
      <c r="C38" s="2" t="s">
        <v>62</v>
      </c>
      <c r="D38" s="2" t="s">
        <v>63</v>
      </c>
      <c r="E38" s="2" t="s">
        <v>15</v>
      </c>
      <c r="F38" s="2" t="s">
        <v>648</v>
      </c>
      <c r="G38" s="4">
        <v>29705</v>
      </c>
      <c r="H38" s="2" t="s">
        <v>620</v>
      </c>
      <c r="I38" s="3">
        <v>43</v>
      </c>
      <c r="J38" s="2" t="s">
        <v>49</v>
      </c>
      <c r="K38" s="2" t="s">
        <v>287</v>
      </c>
      <c r="L38" s="2" t="s">
        <v>31</v>
      </c>
      <c r="M38" s="2" t="s">
        <v>25</v>
      </c>
      <c r="N38" s="3">
        <v>6741794</v>
      </c>
      <c r="O38">
        <f>ROUND(8/M38,0)</f>
        <v>3</v>
      </c>
    </row>
    <row r="39" spans="1:15" hidden="1" x14ac:dyDescent="0.3">
      <c r="A39" s="3">
        <v>118</v>
      </c>
      <c r="B39" s="2" t="s">
        <v>94</v>
      </c>
      <c r="C39" s="2" t="s">
        <v>95</v>
      </c>
      <c r="D39" s="2" t="s">
        <v>96</v>
      </c>
      <c r="E39" s="2" t="s">
        <v>39</v>
      </c>
      <c r="F39" s="2" t="s">
        <v>648</v>
      </c>
      <c r="G39" s="4">
        <v>34143</v>
      </c>
      <c r="H39" s="2" t="s">
        <v>620</v>
      </c>
      <c r="I39" s="3">
        <v>31</v>
      </c>
      <c r="J39" s="2" t="s">
        <v>23</v>
      </c>
      <c r="K39" s="2" t="s">
        <v>52</v>
      </c>
      <c r="L39" s="2" t="s">
        <v>52</v>
      </c>
      <c r="M39" s="2" t="s">
        <v>25</v>
      </c>
      <c r="N39" s="3">
        <v>6741935</v>
      </c>
      <c r="O39">
        <f>ROUND(6/M39,0)</f>
        <v>2</v>
      </c>
    </row>
    <row r="40" spans="1:15" hidden="1" x14ac:dyDescent="0.3">
      <c r="A40" s="3">
        <v>177</v>
      </c>
      <c r="B40" s="2" t="s">
        <v>174</v>
      </c>
      <c r="C40" s="2" t="s">
        <v>175</v>
      </c>
      <c r="D40" s="2" t="s">
        <v>176</v>
      </c>
      <c r="E40" s="2" t="s">
        <v>15</v>
      </c>
      <c r="F40" s="2" t="s">
        <v>648</v>
      </c>
      <c r="G40" s="4">
        <v>31717</v>
      </c>
      <c r="H40" s="2" t="s">
        <v>620</v>
      </c>
      <c r="I40" s="3">
        <v>38</v>
      </c>
      <c r="J40" s="2" t="s">
        <v>23</v>
      </c>
      <c r="K40" s="2" t="s">
        <v>65</v>
      </c>
      <c r="L40" s="2" t="s">
        <v>52</v>
      </c>
      <c r="M40" s="2" t="s">
        <v>25</v>
      </c>
      <c r="N40" s="3">
        <v>6810211</v>
      </c>
      <c r="O40">
        <f>ROUND(10/M40,0)</f>
        <v>3</v>
      </c>
    </row>
    <row r="41" spans="1:15" hidden="1" x14ac:dyDescent="0.3">
      <c r="A41" s="3">
        <v>179</v>
      </c>
      <c r="B41" s="2" t="s">
        <v>674</v>
      </c>
      <c r="C41" s="2" t="s">
        <v>279</v>
      </c>
      <c r="D41" s="2" t="s">
        <v>675</v>
      </c>
      <c r="E41" s="2" t="s">
        <v>15</v>
      </c>
      <c r="F41" s="2" t="s">
        <v>648</v>
      </c>
      <c r="G41" s="4">
        <v>34791</v>
      </c>
      <c r="H41" s="2" t="s">
        <v>620</v>
      </c>
      <c r="I41" s="3">
        <v>29</v>
      </c>
      <c r="J41" s="2" t="s">
        <v>23</v>
      </c>
      <c r="K41" s="2" t="s">
        <v>173</v>
      </c>
      <c r="L41" s="2" t="s">
        <v>82</v>
      </c>
      <c r="M41" s="2" t="s">
        <v>52</v>
      </c>
      <c r="N41" s="3">
        <v>6810299</v>
      </c>
      <c r="O41">
        <f>ROUND(10/M41,0)</f>
        <v>3</v>
      </c>
    </row>
    <row r="42" spans="1:15" hidden="1" x14ac:dyDescent="0.3">
      <c r="A42" s="3">
        <v>126</v>
      </c>
      <c r="B42" s="2" t="s">
        <v>78</v>
      </c>
      <c r="C42" s="2" t="s">
        <v>79</v>
      </c>
      <c r="D42" s="2" t="s">
        <v>80</v>
      </c>
      <c r="E42" s="2" t="s">
        <v>39</v>
      </c>
      <c r="F42" s="2" t="s">
        <v>648</v>
      </c>
      <c r="G42" s="4">
        <v>26874</v>
      </c>
      <c r="H42" s="2" t="s">
        <v>620</v>
      </c>
      <c r="I42" s="3">
        <v>51</v>
      </c>
      <c r="J42" s="2" t="s">
        <v>81</v>
      </c>
      <c r="K42" s="2" t="s">
        <v>51</v>
      </c>
      <c r="L42" s="2" t="s">
        <v>82</v>
      </c>
      <c r="M42" s="2" t="s">
        <v>25</v>
      </c>
      <c r="N42" s="3">
        <v>6745742</v>
      </c>
      <c r="O42">
        <f>ROUND(5/M42,0)</f>
        <v>2</v>
      </c>
    </row>
    <row r="43" spans="1:15" hidden="1" x14ac:dyDescent="0.3">
      <c r="A43" s="3">
        <v>155</v>
      </c>
      <c r="B43" s="2" t="s">
        <v>656</v>
      </c>
      <c r="C43" s="2" t="s">
        <v>657</v>
      </c>
      <c r="D43" s="2" t="s">
        <v>658</v>
      </c>
      <c r="E43" s="2" t="s">
        <v>15</v>
      </c>
      <c r="F43" s="2" t="s">
        <v>648</v>
      </c>
      <c r="G43" s="4">
        <v>35384</v>
      </c>
      <c r="H43" s="2" t="s">
        <v>620</v>
      </c>
      <c r="I43" s="3">
        <v>28</v>
      </c>
      <c r="J43" s="2" t="s">
        <v>23</v>
      </c>
      <c r="K43" s="2" t="s">
        <v>113</v>
      </c>
      <c r="L43" s="2" t="s">
        <v>65</v>
      </c>
      <c r="M43" s="2" t="s">
        <v>40</v>
      </c>
      <c r="N43" s="3">
        <v>6783915</v>
      </c>
      <c r="O43">
        <f>ROUND(10/M43,0)</f>
        <v>2</v>
      </c>
    </row>
    <row r="44" spans="1:15" hidden="1" x14ac:dyDescent="0.3">
      <c r="A44" s="3">
        <v>161</v>
      </c>
      <c r="B44" s="2" t="s">
        <v>143</v>
      </c>
      <c r="C44" s="2" t="s">
        <v>144</v>
      </c>
      <c r="D44" s="2" t="s">
        <v>145</v>
      </c>
      <c r="E44" s="2" t="s">
        <v>15</v>
      </c>
      <c r="F44" s="2" t="s">
        <v>648</v>
      </c>
      <c r="G44" s="4">
        <v>26224</v>
      </c>
      <c r="H44" s="2" t="s">
        <v>620</v>
      </c>
      <c r="I44" s="3">
        <v>53</v>
      </c>
      <c r="J44" s="2" t="s">
        <v>81</v>
      </c>
      <c r="K44" s="2" t="s">
        <v>114</v>
      </c>
      <c r="L44" s="2" t="s">
        <v>132</v>
      </c>
      <c r="M44" s="2" t="s">
        <v>26</v>
      </c>
      <c r="N44" s="3">
        <v>6800677</v>
      </c>
      <c r="O44">
        <f>ROUND(4/M44,0)</f>
        <v>2</v>
      </c>
    </row>
    <row r="45" spans="1:15" hidden="1" x14ac:dyDescent="0.3">
      <c r="A45" s="3">
        <v>203</v>
      </c>
      <c r="B45" s="2" t="s">
        <v>686</v>
      </c>
      <c r="C45" s="2" t="s">
        <v>687</v>
      </c>
      <c r="D45" s="2" t="s">
        <v>688</v>
      </c>
      <c r="E45" s="2" t="s">
        <v>39</v>
      </c>
      <c r="F45" s="2" t="s">
        <v>648</v>
      </c>
      <c r="G45" s="4">
        <v>28282</v>
      </c>
      <c r="H45" s="2" t="s">
        <v>620</v>
      </c>
      <c r="I45" s="3">
        <v>47</v>
      </c>
      <c r="J45" s="2" t="s">
        <v>49</v>
      </c>
      <c r="K45" s="2" t="s">
        <v>64</v>
      </c>
      <c r="L45" s="2" t="s">
        <v>65</v>
      </c>
      <c r="M45" s="2" t="s">
        <v>25</v>
      </c>
      <c r="N45" s="3">
        <v>6843816</v>
      </c>
      <c r="O45">
        <f>ROUND(4/M45,0)</f>
        <v>1</v>
      </c>
    </row>
    <row r="46" spans="1:15" hidden="1" x14ac:dyDescent="0.3">
      <c r="A46" s="3">
        <v>175</v>
      </c>
      <c r="B46" s="2" t="s">
        <v>206</v>
      </c>
      <c r="C46" s="2" t="s">
        <v>279</v>
      </c>
      <c r="D46" s="2" t="s">
        <v>671</v>
      </c>
      <c r="E46" s="2" t="s">
        <v>15</v>
      </c>
      <c r="F46" s="2" t="s">
        <v>648</v>
      </c>
      <c r="G46" s="4">
        <v>28246</v>
      </c>
      <c r="H46" s="2" t="s">
        <v>620</v>
      </c>
      <c r="I46" s="3">
        <v>47</v>
      </c>
      <c r="J46" s="2" t="s">
        <v>49</v>
      </c>
      <c r="K46" s="2" t="s">
        <v>45</v>
      </c>
      <c r="L46" s="2" t="s">
        <v>114</v>
      </c>
      <c r="M46" s="2" t="s">
        <v>40</v>
      </c>
      <c r="N46" s="3">
        <v>6809860</v>
      </c>
      <c r="O46">
        <f>ROUND(8/M46,0)</f>
        <v>2</v>
      </c>
    </row>
    <row r="47" spans="1:15" hidden="1" x14ac:dyDescent="0.3">
      <c r="A47" s="3">
        <v>160</v>
      </c>
      <c r="B47" s="2" t="s">
        <v>659</v>
      </c>
      <c r="C47" s="2" t="s">
        <v>660</v>
      </c>
      <c r="D47" s="2" t="s">
        <v>661</v>
      </c>
      <c r="E47" s="2" t="s">
        <v>15</v>
      </c>
      <c r="F47" s="2" t="s">
        <v>648</v>
      </c>
      <c r="G47" s="4">
        <v>32464</v>
      </c>
      <c r="H47" s="2" t="s">
        <v>620</v>
      </c>
      <c r="I47" s="3">
        <v>36</v>
      </c>
      <c r="J47" s="2" t="s">
        <v>23</v>
      </c>
      <c r="K47" s="2" t="s">
        <v>185</v>
      </c>
      <c r="L47" s="2" t="s">
        <v>51</v>
      </c>
      <c r="M47" s="2" t="s">
        <v>132</v>
      </c>
      <c r="N47" s="3">
        <v>6800475</v>
      </c>
      <c r="O47">
        <f>ROUND(10/M47,0)</f>
        <v>2</v>
      </c>
    </row>
    <row r="48" spans="1:15" hidden="1" x14ac:dyDescent="0.3">
      <c r="A48" s="3">
        <v>195</v>
      </c>
      <c r="B48" s="2" t="s">
        <v>332</v>
      </c>
      <c r="C48" s="2" t="s">
        <v>387</v>
      </c>
      <c r="D48" s="2" t="s">
        <v>388</v>
      </c>
      <c r="E48" s="2" t="s">
        <v>15</v>
      </c>
      <c r="F48" s="2" t="s">
        <v>648</v>
      </c>
      <c r="G48" s="4">
        <v>28871</v>
      </c>
      <c r="H48" s="2" t="s">
        <v>620</v>
      </c>
      <c r="I48" s="3">
        <v>46</v>
      </c>
      <c r="J48" s="2" t="s">
        <v>49</v>
      </c>
      <c r="K48" s="2" t="s">
        <v>101</v>
      </c>
      <c r="L48" s="2" t="s">
        <v>258</v>
      </c>
      <c r="M48" s="2" t="s">
        <v>52</v>
      </c>
      <c r="N48" s="3">
        <v>6837388</v>
      </c>
      <c r="O48">
        <f>ROUND(8/M48,0)</f>
        <v>2</v>
      </c>
    </row>
    <row r="49" spans="1:15" hidden="1" x14ac:dyDescent="0.3">
      <c r="A49" s="3">
        <v>140</v>
      </c>
      <c r="B49" s="2" t="s">
        <v>97</v>
      </c>
      <c r="C49" s="2" t="s">
        <v>98</v>
      </c>
      <c r="D49" s="2" t="s">
        <v>99</v>
      </c>
      <c r="E49" s="2" t="s">
        <v>15</v>
      </c>
      <c r="F49" s="2" t="s">
        <v>648</v>
      </c>
      <c r="G49" s="4">
        <v>27477</v>
      </c>
      <c r="H49" s="2" t="s">
        <v>620</v>
      </c>
      <c r="I49" s="3">
        <v>49</v>
      </c>
      <c r="J49" s="2" t="s">
        <v>49</v>
      </c>
      <c r="K49" s="2" t="s">
        <v>235</v>
      </c>
      <c r="L49" s="2" t="s">
        <v>109</v>
      </c>
      <c r="M49" s="2" t="s">
        <v>82</v>
      </c>
      <c r="N49" s="3">
        <v>6763848</v>
      </c>
      <c r="O49">
        <f>ROUND(8/M49,0)</f>
        <v>1</v>
      </c>
    </row>
    <row r="50" spans="1:15" hidden="1" x14ac:dyDescent="0.3">
      <c r="A50" s="3">
        <v>123</v>
      </c>
      <c r="B50" s="2" t="s">
        <v>46</v>
      </c>
      <c r="C50" s="2" t="s">
        <v>47</v>
      </c>
      <c r="D50" s="2" t="s">
        <v>48</v>
      </c>
      <c r="E50" s="2" t="s">
        <v>39</v>
      </c>
      <c r="F50" s="2" t="s">
        <v>648</v>
      </c>
      <c r="G50" s="4">
        <v>28335</v>
      </c>
      <c r="H50" s="2" t="s">
        <v>620</v>
      </c>
      <c r="I50" s="3">
        <v>47</v>
      </c>
      <c r="J50" s="2" t="s">
        <v>49</v>
      </c>
      <c r="K50" s="2" t="s">
        <v>109</v>
      </c>
      <c r="L50" s="2" t="s">
        <v>114</v>
      </c>
      <c r="M50" s="2" t="s">
        <v>52</v>
      </c>
      <c r="N50" s="3">
        <v>6744514</v>
      </c>
      <c r="O50">
        <f>ROUND(4/M50,0)</f>
        <v>1</v>
      </c>
    </row>
    <row r="51" spans="1:15" hidden="1" x14ac:dyDescent="0.3">
      <c r="A51" s="3">
        <v>157</v>
      </c>
      <c r="B51" s="2" t="s">
        <v>180</v>
      </c>
      <c r="C51" s="2" t="s">
        <v>181</v>
      </c>
      <c r="D51" s="2" t="s">
        <v>182</v>
      </c>
      <c r="E51" s="2" t="s">
        <v>39</v>
      </c>
      <c r="F51" s="2" t="s">
        <v>648</v>
      </c>
      <c r="G51" s="4">
        <v>32534</v>
      </c>
      <c r="H51" s="2" t="s">
        <v>620</v>
      </c>
      <c r="I51" s="3">
        <v>36</v>
      </c>
      <c r="J51" s="2" t="s">
        <v>23</v>
      </c>
      <c r="K51" s="2" t="s">
        <v>24</v>
      </c>
      <c r="L51" s="2" t="s">
        <v>132</v>
      </c>
      <c r="M51" s="2" t="s">
        <v>52</v>
      </c>
      <c r="N51" s="3">
        <v>6792544</v>
      </c>
      <c r="O51">
        <f>ROUND(6/M51,0)</f>
        <v>2</v>
      </c>
    </row>
    <row r="52" spans="1:15" hidden="1" x14ac:dyDescent="0.3">
      <c r="A52" s="3">
        <v>150</v>
      </c>
      <c r="B52" s="2" t="s">
        <v>291</v>
      </c>
      <c r="C52" s="2" t="s">
        <v>654</v>
      </c>
      <c r="D52" s="2" t="s">
        <v>655</v>
      </c>
      <c r="E52" s="2" t="s">
        <v>15</v>
      </c>
      <c r="F52" s="2" t="s">
        <v>648</v>
      </c>
      <c r="G52" s="4">
        <v>26823</v>
      </c>
      <c r="H52" s="2" t="s">
        <v>620</v>
      </c>
      <c r="I52" s="3">
        <v>51</v>
      </c>
      <c r="J52" s="2" t="s">
        <v>81</v>
      </c>
      <c r="K52" s="2" t="s">
        <v>50</v>
      </c>
      <c r="L52" s="2" t="s">
        <v>173</v>
      </c>
      <c r="M52" s="2" t="s">
        <v>52</v>
      </c>
      <c r="N52" s="3">
        <v>6778540</v>
      </c>
      <c r="O52">
        <f>ROUND(4/M52,0)</f>
        <v>1</v>
      </c>
    </row>
    <row r="53" spans="1:15" hidden="1" x14ac:dyDescent="0.3">
      <c r="A53" s="3">
        <v>162</v>
      </c>
      <c r="B53" s="2" t="s">
        <v>662</v>
      </c>
      <c r="C53" s="2" t="s">
        <v>663</v>
      </c>
      <c r="D53" s="2" t="s">
        <v>664</v>
      </c>
      <c r="E53" s="2" t="s">
        <v>15</v>
      </c>
      <c r="F53" s="2" t="s">
        <v>648</v>
      </c>
      <c r="G53" s="4">
        <v>28409</v>
      </c>
      <c r="H53" s="2" t="s">
        <v>620</v>
      </c>
      <c r="I53" s="3">
        <v>47</v>
      </c>
      <c r="J53" s="2" t="s">
        <v>49</v>
      </c>
      <c r="K53" s="2" t="s">
        <v>100</v>
      </c>
      <c r="L53" s="2" t="s">
        <v>113</v>
      </c>
      <c r="M53" s="2" t="s">
        <v>24</v>
      </c>
      <c r="N53" s="3">
        <v>6801203</v>
      </c>
      <c r="O53">
        <f>ROUND(8/M53,0)</f>
        <v>1</v>
      </c>
    </row>
    <row r="54" spans="1:15" hidden="1" x14ac:dyDescent="0.3">
      <c r="A54" s="3">
        <v>164</v>
      </c>
      <c r="B54" s="2" t="s">
        <v>634</v>
      </c>
      <c r="C54" s="2" t="s">
        <v>666</v>
      </c>
      <c r="D54" s="2" t="s">
        <v>667</v>
      </c>
      <c r="E54" s="2" t="s">
        <v>39</v>
      </c>
      <c r="F54" s="2" t="s">
        <v>648</v>
      </c>
      <c r="G54" s="4">
        <v>26424</v>
      </c>
      <c r="H54" s="2" t="s">
        <v>620</v>
      </c>
      <c r="I54" s="3">
        <v>52</v>
      </c>
      <c r="J54" s="2" t="s">
        <v>81</v>
      </c>
      <c r="K54" s="2" t="s">
        <v>105</v>
      </c>
      <c r="L54" s="2" t="s">
        <v>173</v>
      </c>
      <c r="M54" s="2" t="s">
        <v>52</v>
      </c>
      <c r="N54" s="3">
        <v>6802762</v>
      </c>
      <c r="O54">
        <f>ROUND(5/M54,0)</f>
        <v>1</v>
      </c>
    </row>
    <row r="55" spans="1:15" hidden="1" x14ac:dyDescent="0.3">
      <c r="A55" s="3">
        <v>163</v>
      </c>
      <c r="B55" s="2" t="s">
        <v>192</v>
      </c>
      <c r="C55" s="2" t="s">
        <v>111</v>
      </c>
      <c r="D55" s="2" t="s">
        <v>665</v>
      </c>
      <c r="E55" s="2" t="s">
        <v>15</v>
      </c>
      <c r="F55" s="2" t="s">
        <v>648</v>
      </c>
      <c r="G55" s="4">
        <v>30216</v>
      </c>
      <c r="H55" s="2" t="s">
        <v>620</v>
      </c>
      <c r="I55" s="3">
        <v>42</v>
      </c>
      <c r="J55" s="2" t="s">
        <v>49</v>
      </c>
      <c r="K55" s="2" t="s">
        <v>160</v>
      </c>
      <c r="L55" s="2" t="s">
        <v>267</v>
      </c>
      <c r="M55" s="2" t="s">
        <v>132</v>
      </c>
      <c r="N55" s="3">
        <v>6802761</v>
      </c>
      <c r="O55">
        <f>ROUND(8/M55,0)</f>
        <v>1</v>
      </c>
    </row>
    <row r="56" spans="1:15" hidden="1" x14ac:dyDescent="0.3">
      <c r="A56" s="3">
        <v>137</v>
      </c>
      <c r="B56" s="2" t="s">
        <v>652</v>
      </c>
      <c r="C56" s="2" t="s">
        <v>91</v>
      </c>
      <c r="D56" s="2" t="s">
        <v>549</v>
      </c>
      <c r="E56" s="2" t="s">
        <v>39</v>
      </c>
      <c r="F56" s="2" t="s">
        <v>648</v>
      </c>
      <c r="G56" s="4">
        <v>33578</v>
      </c>
      <c r="H56" s="2" t="s">
        <v>620</v>
      </c>
      <c r="I56" s="3">
        <v>33</v>
      </c>
      <c r="J56" s="2" t="s">
        <v>23</v>
      </c>
      <c r="K56" s="2" t="s">
        <v>30</v>
      </c>
      <c r="L56" s="2" t="s">
        <v>31</v>
      </c>
      <c r="M56" s="2" t="s">
        <v>40</v>
      </c>
      <c r="N56" s="3">
        <v>6760061</v>
      </c>
      <c r="O56">
        <f>ROUND(6/M56,0)</f>
        <v>1</v>
      </c>
    </row>
    <row r="57" spans="1:15" hidden="1" x14ac:dyDescent="0.3">
      <c r="A57" s="3">
        <v>149</v>
      </c>
      <c r="B57" s="2" t="s">
        <v>192</v>
      </c>
      <c r="C57" s="2" t="s">
        <v>653</v>
      </c>
      <c r="D57" s="2" t="s">
        <v>528</v>
      </c>
      <c r="E57" s="2" t="s">
        <v>15</v>
      </c>
      <c r="F57" s="2" t="s">
        <v>648</v>
      </c>
      <c r="G57" s="4">
        <v>32498</v>
      </c>
      <c r="H57" s="2" t="s">
        <v>620</v>
      </c>
      <c r="I57" s="3">
        <v>36</v>
      </c>
      <c r="J57" s="2" t="s">
        <v>23</v>
      </c>
      <c r="K57" s="2" t="s">
        <v>228</v>
      </c>
      <c r="L57" s="2" t="s">
        <v>30</v>
      </c>
      <c r="M57" s="2" t="s">
        <v>65</v>
      </c>
      <c r="N57" s="3">
        <v>6778511</v>
      </c>
      <c r="O57">
        <f>ROUND(10/M57,0)</f>
        <v>1</v>
      </c>
    </row>
    <row r="58" spans="1:15" hidden="1" x14ac:dyDescent="0.3">
      <c r="A58" s="3">
        <v>194</v>
      </c>
      <c r="B58" s="2" t="s">
        <v>174</v>
      </c>
      <c r="C58" s="2" t="s">
        <v>679</v>
      </c>
      <c r="D58" s="2" t="s">
        <v>680</v>
      </c>
      <c r="E58" s="2" t="s">
        <v>15</v>
      </c>
      <c r="F58" s="2" t="s">
        <v>648</v>
      </c>
      <c r="G58" s="4">
        <v>31039</v>
      </c>
      <c r="H58" s="2" t="s">
        <v>620</v>
      </c>
      <c r="I58" s="3">
        <v>40</v>
      </c>
      <c r="J58" s="2" t="s">
        <v>23</v>
      </c>
      <c r="K58" s="2" t="s">
        <v>159</v>
      </c>
      <c r="L58" s="2" t="s">
        <v>77</v>
      </c>
      <c r="M58" s="2" t="s">
        <v>31</v>
      </c>
      <c r="N58" s="3">
        <v>6836119</v>
      </c>
      <c r="O58">
        <f>ROUND(10/M58,0)</f>
        <v>1</v>
      </c>
    </row>
    <row r="59" spans="1:15" hidden="1" x14ac:dyDescent="0.3">
      <c r="A59" s="3">
        <v>200</v>
      </c>
      <c r="B59" s="2" t="s">
        <v>420</v>
      </c>
      <c r="C59" s="2" t="s">
        <v>681</v>
      </c>
      <c r="D59" s="2" t="s">
        <v>682</v>
      </c>
      <c r="E59" s="2" t="s">
        <v>15</v>
      </c>
      <c r="F59" s="2" t="s">
        <v>648</v>
      </c>
      <c r="G59" s="4">
        <v>37084</v>
      </c>
      <c r="H59" s="2" t="s">
        <v>620</v>
      </c>
      <c r="I59" s="3">
        <v>23</v>
      </c>
      <c r="J59" s="2" t="s">
        <v>23</v>
      </c>
      <c r="K59" s="2" t="s">
        <v>236</v>
      </c>
      <c r="L59" s="2" t="s">
        <v>69</v>
      </c>
      <c r="M59" s="2" t="s">
        <v>24</v>
      </c>
      <c r="N59" s="3">
        <v>6842878</v>
      </c>
      <c r="O59">
        <f>ROUND(10/M59,0)</f>
        <v>1</v>
      </c>
    </row>
    <row r="60" spans="1:15" hidden="1" x14ac:dyDescent="0.3">
      <c r="A60" s="3">
        <v>209</v>
      </c>
      <c r="B60" s="2" t="s">
        <v>689</v>
      </c>
      <c r="C60" s="2" t="s">
        <v>690</v>
      </c>
      <c r="D60" s="2" t="s">
        <v>691</v>
      </c>
      <c r="E60" s="2" t="s">
        <v>15</v>
      </c>
      <c r="F60" s="2" t="s">
        <v>648</v>
      </c>
      <c r="G60" s="4">
        <v>33988</v>
      </c>
      <c r="H60" s="2" t="s">
        <v>620</v>
      </c>
      <c r="I60" s="3">
        <v>32</v>
      </c>
      <c r="J60" s="2" t="s">
        <v>23</v>
      </c>
      <c r="K60" s="2" t="s">
        <v>29</v>
      </c>
      <c r="L60" s="2" t="s">
        <v>59</v>
      </c>
      <c r="M60" s="2" t="s">
        <v>82</v>
      </c>
      <c r="N60" s="3">
        <v>6845619</v>
      </c>
      <c r="O60">
        <f>ROUND(10/M60,0)</f>
        <v>1</v>
      </c>
    </row>
    <row r="61" spans="1:15" hidden="1" x14ac:dyDescent="0.3">
      <c r="A61" s="3">
        <v>202</v>
      </c>
      <c r="B61" s="2" t="s">
        <v>683</v>
      </c>
      <c r="C61" s="2" t="s">
        <v>684</v>
      </c>
      <c r="D61" s="2" t="s">
        <v>685</v>
      </c>
      <c r="E61" s="2" t="s">
        <v>15</v>
      </c>
      <c r="F61" s="2" t="s">
        <v>648</v>
      </c>
      <c r="G61" s="4">
        <v>24556</v>
      </c>
      <c r="H61" s="2" t="s">
        <v>620</v>
      </c>
      <c r="I61" s="3">
        <v>57</v>
      </c>
      <c r="J61" s="2" t="s">
        <v>81</v>
      </c>
      <c r="K61" s="2" t="s">
        <v>267</v>
      </c>
      <c r="L61" s="2" t="s">
        <v>24</v>
      </c>
      <c r="M61" s="2" t="s">
        <v>25</v>
      </c>
      <c r="N61" s="3">
        <v>6843679</v>
      </c>
      <c r="O61">
        <f>ROUND(4/M61,0)</f>
        <v>1</v>
      </c>
    </row>
    <row r="62" spans="1:15" hidden="1" x14ac:dyDescent="0.3">
      <c r="A62" s="3">
        <v>185</v>
      </c>
      <c r="B62" s="2" t="s">
        <v>676</v>
      </c>
      <c r="C62" s="2" t="s">
        <v>677</v>
      </c>
      <c r="D62" s="2" t="s">
        <v>678</v>
      </c>
      <c r="E62" s="2" t="s">
        <v>15</v>
      </c>
      <c r="F62" s="2" t="s">
        <v>648</v>
      </c>
      <c r="G62" s="4">
        <v>31963</v>
      </c>
      <c r="H62" s="2" t="s">
        <v>620</v>
      </c>
      <c r="I62" s="3">
        <v>37</v>
      </c>
      <c r="J62" s="2" t="s">
        <v>23</v>
      </c>
      <c r="K62" s="2" t="s">
        <v>44</v>
      </c>
      <c r="L62" s="2" t="s">
        <v>64</v>
      </c>
      <c r="M62" s="2" t="s">
        <v>60</v>
      </c>
      <c r="N62" s="3">
        <v>6813589</v>
      </c>
      <c r="O62">
        <f>ROUND(10/M62,0)</f>
        <v>1</v>
      </c>
    </row>
    <row r="63" spans="1:15" hidden="1" x14ac:dyDescent="0.3">
      <c r="A63" s="3">
        <v>120</v>
      </c>
      <c r="B63" s="2" t="s">
        <v>192</v>
      </c>
      <c r="C63" s="2" t="s">
        <v>193</v>
      </c>
      <c r="D63" s="2" t="s">
        <v>194</v>
      </c>
      <c r="E63" s="2" t="s">
        <v>15</v>
      </c>
      <c r="F63" s="2" t="s">
        <v>648</v>
      </c>
      <c r="G63" s="4">
        <v>25967</v>
      </c>
      <c r="H63" s="2" t="s">
        <v>620</v>
      </c>
      <c r="I63" s="3">
        <v>54</v>
      </c>
      <c r="J63" s="2" t="s">
        <v>81</v>
      </c>
      <c r="K63" s="2" t="s">
        <v>17</v>
      </c>
      <c r="L63" s="2" t="s">
        <v>17</v>
      </c>
      <c r="M63" s="2" t="s">
        <v>17</v>
      </c>
      <c r="N63" s="3">
        <v>6742818</v>
      </c>
    </row>
    <row r="64" spans="1:15" hidden="1" x14ac:dyDescent="0.3">
      <c r="A64" s="3">
        <v>178</v>
      </c>
      <c r="B64" s="2" t="s">
        <v>397</v>
      </c>
      <c r="C64" s="2" t="s">
        <v>672</v>
      </c>
      <c r="D64" s="2" t="s">
        <v>673</v>
      </c>
      <c r="E64" s="2" t="s">
        <v>39</v>
      </c>
      <c r="F64" s="2" t="s">
        <v>648</v>
      </c>
      <c r="G64" s="4">
        <v>23663</v>
      </c>
      <c r="H64" s="2" t="s">
        <v>620</v>
      </c>
      <c r="I64" s="3">
        <v>60</v>
      </c>
      <c r="J64" s="2" t="s">
        <v>81</v>
      </c>
      <c r="K64" s="2" t="s">
        <v>184</v>
      </c>
      <c r="L64" s="2" t="s">
        <v>69</v>
      </c>
      <c r="M64" s="2" t="s">
        <v>40</v>
      </c>
      <c r="N64" s="3">
        <v>6810229</v>
      </c>
      <c r="O64">
        <f>ROUND(5/M64,0)</f>
        <v>1</v>
      </c>
    </row>
    <row r="65" spans="1:15" hidden="1" x14ac:dyDescent="0.3">
      <c r="A65" s="3">
        <v>205</v>
      </c>
      <c r="B65" s="2" t="s">
        <v>189</v>
      </c>
      <c r="C65" s="2" t="s">
        <v>190</v>
      </c>
      <c r="D65" s="2" t="s">
        <v>191</v>
      </c>
      <c r="E65" s="2" t="s">
        <v>39</v>
      </c>
      <c r="F65" s="2" t="s">
        <v>648</v>
      </c>
      <c r="G65" s="4">
        <v>34089</v>
      </c>
      <c r="H65" s="2" t="s">
        <v>620</v>
      </c>
      <c r="I65" s="3">
        <v>31</v>
      </c>
      <c r="J65" s="2" t="s">
        <v>23</v>
      </c>
      <c r="K65" s="2" t="s">
        <v>331</v>
      </c>
      <c r="L65" s="2" t="s">
        <v>267</v>
      </c>
      <c r="M65" s="2" t="s">
        <v>132</v>
      </c>
      <c r="N65" s="3">
        <v>6844568</v>
      </c>
      <c r="O65">
        <f>ROUND(6/M65,0)</f>
        <v>1</v>
      </c>
    </row>
    <row r="66" spans="1:15" hidden="1" x14ac:dyDescent="0.3">
      <c r="A66" s="3">
        <v>132</v>
      </c>
      <c r="B66" s="2" t="s">
        <v>649</v>
      </c>
      <c r="C66" s="2" t="s">
        <v>650</v>
      </c>
      <c r="D66" s="2" t="s">
        <v>651</v>
      </c>
      <c r="E66" s="2" t="s">
        <v>15</v>
      </c>
      <c r="F66" s="2" t="s">
        <v>648</v>
      </c>
      <c r="G66" s="4">
        <v>25232</v>
      </c>
      <c r="H66" s="2" t="s">
        <v>620</v>
      </c>
      <c r="I66" s="3">
        <v>56</v>
      </c>
      <c r="J66" s="2" t="s">
        <v>81</v>
      </c>
      <c r="K66" s="2" t="s">
        <v>18</v>
      </c>
      <c r="L66" s="2" t="s">
        <v>18</v>
      </c>
      <c r="M66" s="2" t="s">
        <v>18</v>
      </c>
      <c r="N66" s="3">
        <v>6749959</v>
      </c>
    </row>
    <row r="67" spans="1:15" hidden="1" x14ac:dyDescent="0.3">
      <c r="A67" s="3">
        <v>128</v>
      </c>
      <c r="B67" s="2" t="s">
        <v>12</v>
      </c>
      <c r="C67" s="2" t="s">
        <v>13</v>
      </c>
      <c r="D67" s="2" t="s">
        <v>14</v>
      </c>
      <c r="E67" s="2" t="s">
        <v>15</v>
      </c>
      <c r="F67" s="2" t="s">
        <v>505</v>
      </c>
      <c r="G67" s="4">
        <v>26763</v>
      </c>
      <c r="H67" s="2" t="s">
        <v>620</v>
      </c>
      <c r="I67" s="3">
        <v>51</v>
      </c>
      <c r="J67" s="2" t="s">
        <v>17</v>
      </c>
      <c r="K67" s="2" t="s">
        <v>26</v>
      </c>
      <c r="L67" s="2" t="s">
        <v>73</v>
      </c>
      <c r="N67" s="3">
        <v>6747473</v>
      </c>
      <c r="O67">
        <f t="shared" ref="O67:O87" si="1">ROUND(29/L67,0)</f>
        <v>29</v>
      </c>
    </row>
    <row r="68" spans="1:15" hidden="1" x14ac:dyDescent="0.3">
      <c r="A68" s="3">
        <v>147</v>
      </c>
      <c r="B68" s="2" t="s">
        <v>621</v>
      </c>
      <c r="C68" s="2" t="s">
        <v>622</v>
      </c>
      <c r="D68" s="2" t="s">
        <v>573</v>
      </c>
      <c r="E68" s="2" t="s">
        <v>15</v>
      </c>
      <c r="F68" s="2" t="s">
        <v>505</v>
      </c>
      <c r="G68" s="4">
        <v>32576</v>
      </c>
      <c r="H68" s="2" t="s">
        <v>620</v>
      </c>
      <c r="I68" s="3">
        <v>35</v>
      </c>
      <c r="J68" s="2" t="s">
        <v>17</v>
      </c>
      <c r="K68" s="2" t="s">
        <v>25</v>
      </c>
      <c r="L68" s="2" t="s">
        <v>26</v>
      </c>
      <c r="N68" s="3">
        <v>6776977</v>
      </c>
      <c r="O68">
        <f t="shared" si="1"/>
        <v>15</v>
      </c>
    </row>
    <row r="69" spans="1:15" hidden="1" x14ac:dyDescent="0.3">
      <c r="A69" s="3">
        <v>145</v>
      </c>
      <c r="B69" s="2" t="s">
        <v>164</v>
      </c>
      <c r="C69" s="2" t="s">
        <v>165</v>
      </c>
      <c r="D69" s="2" t="s">
        <v>166</v>
      </c>
      <c r="E69" s="2" t="s">
        <v>15</v>
      </c>
      <c r="F69" s="2" t="s">
        <v>505</v>
      </c>
      <c r="G69" s="4">
        <v>34206</v>
      </c>
      <c r="H69" s="2" t="s">
        <v>620</v>
      </c>
      <c r="I69" s="3">
        <v>31</v>
      </c>
      <c r="J69" s="2" t="s">
        <v>17</v>
      </c>
      <c r="K69" s="2" t="s">
        <v>40</v>
      </c>
      <c r="L69" s="2" t="s">
        <v>25</v>
      </c>
      <c r="N69" s="3">
        <v>6774798</v>
      </c>
      <c r="O69">
        <f t="shared" si="1"/>
        <v>10</v>
      </c>
    </row>
    <row r="70" spans="1:15" hidden="1" x14ac:dyDescent="0.3">
      <c r="A70" s="3">
        <v>172</v>
      </c>
      <c r="B70" s="2" t="s">
        <v>470</v>
      </c>
      <c r="C70" s="2" t="s">
        <v>471</v>
      </c>
      <c r="D70" s="2" t="s">
        <v>472</v>
      </c>
      <c r="E70" s="2" t="s">
        <v>15</v>
      </c>
      <c r="F70" s="2" t="s">
        <v>505</v>
      </c>
      <c r="G70" s="4">
        <v>33509</v>
      </c>
      <c r="H70" s="2" t="s">
        <v>620</v>
      </c>
      <c r="I70" s="3">
        <v>33</v>
      </c>
      <c r="J70" s="2" t="s">
        <v>17</v>
      </c>
      <c r="K70" s="2" t="s">
        <v>24</v>
      </c>
      <c r="L70" s="2" t="s">
        <v>52</v>
      </c>
      <c r="N70" s="3">
        <v>6809499</v>
      </c>
      <c r="O70">
        <f t="shared" si="1"/>
        <v>7</v>
      </c>
    </row>
    <row r="71" spans="1:15" hidden="1" x14ac:dyDescent="0.3">
      <c r="A71" s="3">
        <v>206</v>
      </c>
      <c r="B71" s="2" t="s">
        <v>313</v>
      </c>
      <c r="C71" s="2" t="s">
        <v>317</v>
      </c>
      <c r="D71" s="2" t="s">
        <v>318</v>
      </c>
      <c r="E71" s="2" t="s">
        <v>15</v>
      </c>
      <c r="F71" s="2" t="s">
        <v>505</v>
      </c>
      <c r="G71" s="4">
        <v>27866</v>
      </c>
      <c r="H71" s="2" t="s">
        <v>620</v>
      </c>
      <c r="I71" s="3">
        <v>48</v>
      </c>
      <c r="J71" s="2" t="s">
        <v>17</v>
      </c>
      <c r="K71" s="2" t="s">
        <v>82</v>
      </c>
      <c r="L71" s="2" t="s">
        <v>40</v>
      </c>
      <c r="N71" s="3">
        <v>6844918</v>
      </c>
      <c r="O71">
        <f t="shared" si="1"/>
        <v>6</v>
      </c>
    </row>
    <row r="72" spans="1:15" hidden="1" x14ac:dyDescent="0.3">
      <c r="A72" s="3">
        <v>135</v>
      </c>
      <c r="B72" s="2" t="s">
        <v>177</v>
      </c>
      <c r="C72" s="2" t="s">
        <v>178</v>
      </c>
      <c r="D72" s="2" t="s">
        <v>179</v>
      </c>
      <c r="E72" s="2" t="s">
        <v>15</v>
      </c>
      <c r="F72" s="2" t="s">
        <v>505</v>
      </c>
      <c r="G72" s="4">
        <v>30049</v>
      </c>
      <c r="H72" s="2" t="s">
        <v>620</v>
      </c>
      <c r="I72" s="3">
        <v>42</v>
      </c>
      <c r="J72" s="2" t="s">
        <v>17</v>
      </c>
      <c r="K72" s="2" t="s">
        <v>60</v>
      </c>
      <c r="L72" s="2" t="s">
        <v>132</v>
      </c>
      <c r="N72" s="3">
        <v>6753412</v>
      </c>
      <c r="O72">
        <f t="shared" si="1"/>
        <v>5</v>
      </c>
    </row>
    <row r="73" spans="1:15" hidden="1" x14ac:dyDescent="0.3">
      <c r="A73" s="3">
        <v>168</v>
      </c>
      <c r="B73" s="2" t="s">
        <v>19</v>
      </c>
      <c r="C73" s="2" t="s">
        <v>719</v>
      </c>
      <c r="D73" s="2" t="s">
        <v>720</v>
      </c>
      <c r="E73" s="2" t="s">
        <v>15</v>
      </c>
      <c r="F73" s="2" t="s">
        <v>505</v>
      </c>
      <c r="G73" s="4">
        <v>31638</v>
      </c>
      <c r="H73" s="2" t="s">
        <v>620</v>
      </c>
      <c r="I73" s="3">
        <v>38</v>
      </c>
      <c r="J73" s="2" t="s">
        <v>17</v>
      </c>
      <c r="K73" s="2" t="s">
        <v>31</v>
      </c>
      <c r="L73" s="2" t="s">
        <v>82</v>
      </c>
      <c r="N73" s="3">
        <v>6809203</v>
      </c>
      <c r="O73">
        <f t="shared" si="1"/>
        <v>4</v>
      </c>
    </row>
    <row r="74" spans="1:15" hidden="1" x14ac:dyDescent="0.3">
      <c r="A74" s="3">
        <v>109</v>
      </c>
      <c r="B74" s="2" t="s">
        <v>161</v>
      </c>
      <c r="C74" s="2" t="s">
        <v>162</v>
      </c>
      <c r="D74" s="2" t="s">
        <v>163</v>
      </c>
      <c r="E74" s="2" t="s">
        <v>15</v>
      </c>
      <c r="F74" s="2" t="s">
        <v>505</v>
      </c>
      <c r="G74" s="4">
        <v>34492</v>
      </c>
      <c r="H74" s="2" t="s">
        <v>620</v>
      </c>
      <c r="I74" s="3">
        <v>30</v>
      </c>
      <c r="J74" s="2" t="s">
        <v>17</v>
      </c>
      <c r="K74" s="2" t="s">
        <v>65</v>
      </c>
      <c r="L74" s="2" t="s">
        <v>24</v>
      </c>
      <c r="N74" s="3">
        <v>6741772</v>
      </c>
      <c r="O74">
        <f t="shared" si="1"/>
        <v>4</v>
      </c>
    </row>
    <row r="75" spans="1:15" hidden="1" x14ac:dyDescent="0.3">
      <c r="A75" s="3">
        <v>192</v>
      </c>
      <c r="B75" s="2" t="s">
        <v>475</v>
      </c>
      <c r="C75" s="2" t="s">
        <v>476</v>
      </c>
      <c r="D75" s="2" t="s">
        <v>477</v>
      </c>
      <c r="E75" s="2" t="s">
        <v>15</v>
      </c>
      <c r="F75" s="2" t="s">
        <v>505</v>
      </c>
      <c r="G75" s="4">
        <v>34349</v>
      </c>
      <c r="H75" s="2" t="s">
        <v>620</v>
      </c>
      <c r="I75" s="3">
        <v>31</v>
      </c>
      <c r="J75" s="2" t="s">
        <v>17</v>
      </c>
      <c r="K75" s="2" t="s">
        <v>258</v>
      </c>
      <c r="L75" s="2" t="s">
        <v>60</v>
      </c>
      <c r="N75" s="3">
        <v>6819441</v>
      </c>
      <c r="O75">
        <f t="shared" si="1"/>
        <v>3</v>
      </c>
    </row>
    <row r="76" spans="1:15" hidden="1" x14ac:dyDescent="0.3">
      <c r="A76" s="3">
        <v>124</v>
      </c>
      <c r="B76" s="2" t="s">
        <v>19</v>
      </c>
      <c r="C76" s="2" t="s">
        <v>47</v>
      </c>
      <c r="D76" s="2" t="s">
        <v>183</v>
      </c>
      <c r="E76" s="2" t="s">
        <v>15</v>
      </c>
      <c r="F76" s="2" t="s">
        <v>505</v>
      </c>
      <c r="G76" s="4">
        <v>28909</v>
      </c>
      <c r="H76" s="2" t="s">
        <v>620</v>
      </c>
      <c r="I76" s="3">
        <v>45</v>
      </c>
      <c r="J76" s="2" t="s">
        <v>17</v>
      </c>
      <c r="K76" s="2" t="s">
        <v>267</v>
      </c>
      <c r="L76" s="2" t="s">
        <v>31</v>
      </c>
      <c r="N76" s="3">
        <v>6744515</v>
      </c>
      <c r="O76">
        <f t="shared" si="1"/>
        <v>3</v>
      </c>
    </row>
    <row r="77" spans="1:15" hidden="1" x14ac:dyDescent="0.3">
      <c r="A77" s="3">
        <v>159</v>
      </c>
      <c r="B77" s="2" t="s">
        <v>713</v>
      </c>
      <c r="C77" s="2" t="s">
        <v>714</v>
      </c>
      <c r="D77" s="2" t="s">
        <v>715</v>
      </c>
      <c r="E77" s="2" t="s">
        <v>15</v>
      </c>
      <c r="F77" s="2" t="s">
        <v>505</v>
      </c>
      <c r="G77" s="4">
        <v>28493</v>
      </c>
      <c r="H77" s="2" t="s">
        <v>620</v>
      </c>
      <c r="I77" s="3">
        <v>47</v>
      </c>
      <c r="J77" s="2" t="s">
        <v>17</v>
      </c>
      <c r="K77" s="2" t="s">
        <v>114</v>
      </c>
      <c r="L77" s="2" t="s">
        <v>65</v>
      </c>
      <c r="N77" s="3">
        <v>6794086</v>
      </c>
      <c r="O77">
        <f t="shared" si="1"/>
        <v>3</v>
      </c>
    </row>
    <row r="78" spans="1:15" hidden="1" x14ac:dyDescent="0.3">
      <c r="A78" s="3">
        <v>131</v>
      </c>
      <c r="B78" s="2" t="s">
        <v>377</v>
      </c>
      <c r="C78" s="2" t="s">
        <v>218</v>
      </c>
      <c r="D78" s="2" t="s">
        <v>702</v>
      </c>
      <c r="E78" s="2" t="s">
        <v>15</v>
      </c>
      <c r="F78" s="2" t="s">
        <v>505</v>
      </c>
      <c r="G78" s="4">
        <v>23082</v>
      </c>
      <c r="H78" s="2" t="s">
        <v>620</v>
      </c>
      <c r="I78" s="3">
        <v>61</v>
      </c>
      <c r="J78" s="2" t="s">
        <v>17</v>
      </c>
      <c r="K78" s="2" t="s">
        <v>109</v>
      </c>
      <c r="L78" s="2" t="s">
        <v>64</v>
      </c>
      <c r="N78" s="3">
        <v>6749675</v>
      </c>
      <c r="O78">
        <f t="shared" si="1"/>
        <v>2</v>
      </c>
    </row>
    <row r="79" spans="1:15" hidden="1" x14ac:dyDescent="0.3">
      <c r="A79" s="3">
        <v>176</v>
      </c>
      <c r="B79" s="2" t="s">
        <v>206</v>
      </c>
      <c r="C79" s="2" t="s">
        <v>279</v>
      </c>
      <c r="D79" s="2" t="s">
        <v>671</v>
      </c>
      <c r="E79" s="2" t="s">
        <v>15</v>
      </c>
      <c r="F79" s="2" t="s">
        <v>505</v>
      </c>
      <c r="G79" s="4">
        <v>28246</v>
      </c>
      <c r="H79" s="2" t="s">
        <v>620</v>
      </c>
      <c r="I79" s="3">
        <v>47</v>
      </c>
      <c r="J79" s="2" t="s">
        <v>17</v>
      </c>
      <c r="K79" s="2" t="s">
        <v>113</v>
      </c>
      <c r="L79" s="2" t="s">
        <v>59</v>
      </c>
      <c r="N79" s="3">
        <v>6809861</v>
      </c>
      <c r="O79">
        <f t="shared" si="1"/>
        <v>2</v>
      </c>
    </row>
    <row r="80" spans="1:15" hidden="1" x14ac:dyDescent="0.3">
      <c r="A80" s="3">
        <v>134</v>
      </c>
      <c r="B80" s="2" t="s">
        <v>242</v>
      </c>
      <c r="C80" s="2" t="s">
        <v>705</v>
      </c>
      <c r="D80" s="2" t="s">
        <v>706</v>
      </c>
      <c r="E80" s="2" t="s">
        <v>15</v>
      </c>
      <c r="F80" s="2" t="s">
        <v>505</v>
      </c>
      <c r="G80" s="4">
        <v>34130</v>
      </c>
      <c r="H80" s="2" t="s">
        <v>620</v>
      </c>
      <c r="I80" s="3">
        <v>31</v>
      </c>
      <c r="J80" s="2" t="s">
        <v>17</v>
      </c>
      <c r="K80" s="2" t="s">
        <v>77</v>
      </c>
      <c r="L80" s="2" t="s">
        <v>69</v>
      </c>
      <c r="N80" s="3">
        <v>6749986</v>
      </c>
      <c r="O80">
        <f t="shared" si="1"/>
        <v>2</v>
      </c>
    </row>
    <row r="81" spans="1:15" hidden="1" x14ac:dyDescent="0.3">
      <c r="A81" s="3">
        <v>165</v>
      </c>
      <c r="B81" s="2" t="s">
        <v>716</v>
      </c>
      <c r="C81" s="2" t="s">
        <v>717</v>
      </c>
      <c r="D81" s="2" t="s">
        <v>718</v>
      </c>
      <c r="E81" s="2" t="s">
        <v>15</v>
      </c>
      <c r="F81" s="2" t="s">
        <v>505</v>
      </c>
      <c r="G81" s="4">
        <v>24541</v>
      </c>
      <c r="H81" s="2" t="s">
        <v>620</v>
      </c>
      <c r="I81" s="3">
        <v>57</v>
      </c>
      <c r="J81" s="2" t="s">
        <v>17</v>
      </c>
      <c r="K81" s="2" t="s">
        <v>30</v>
      </c>
      <c r="L81" s="2" t="s">
        <v>173</v>
      </c>
      <c r="N81" s="3">
        <v>6805111</v>
      </c>
      <c r="O81">
        <f t="shared" si="1"/>
        <v>2</v>
      </c>
    </row>
    <row r="82" spans="1:15" hidden="1" x14ac:dyDescent="0.3">
      <c r="A82" s="3">
        <v>105</v>
      </c>
      <c r="B82" s="2" t="s">
        <v>695</v>
      </c>
      <c r="C82" s="2" t="s">
        <v>696</v>
      </c>
      <c r="D82" s="2" t="s">
        <v>697</v>
      </c>
      <c r="E82" s="2" t="s">
        <v>15</v>
      </c>
      <c r="F82" s="2" t="s">
        <v>505</v>
      </c>
      <c r="G82" s="4">
        <v>36610</v>
      </c>
      <c r="H82" s="2" t="s">
        <v>620</v>
      </c>
      <c r="I82" s="3">
        <v>24</v>
      </c>
      <c r="J82" s="2" t="s">
        <v>17</v>
      </c>
      <c r="K82" s="2" t="s">
        <v>64</v>
      </c>
      <c r="L82" s="2" t="s">
        <v>267</v>
      </c>
      <c r="N82" s="3">
        <v>6741679</v>
      </c>
      <c r="O82">
        <f t="shared" si="1"/>
        <v>2</v>
      </c>
    </row>
    <row r="83" spans="1:15" hidden="1" x14ac:dyDescent="0.3">
      <c r="A83" s="3">
        <v>201</v>
      </c>
      <c r="B83" s="2" t="s">
        <v>728</v>
      </c>
      <c r="C83" s="2" t="s">
        <v>729</v>
      </c>
      <c r="D83" s="2" t="s">
        <v>730</v>
      </c>
      <c r="E83" s="2" t="s">
        <v>15</v>
      </c>
      <c r="F83" s="2" t="s">
        <v>505</v>
      </c>
      <c r="G83" s="4">
        <v>35576</v>
      </c>
      <c r="H83" s="2" t="s">
        <v>620</v>
      </c>
      <c r="I83" s="3">
        <v>27</v>
      </c>
      <c r="J83" s="2" t="s">
        <v>17</v>
      </c>
      <c r="K83" s="2" t="s">
        <v>59</v>
      </c>
      <c r="L83" s="2" t="s">
        <v>51</v>
      </c>
      <c r="N83" s="3">
        <v>6843470</v>
      </c>
      <c r="O83">
        <f t="shared" si="1"/>
        <v>2</v>
      </c>
    </row>
    <row r="84" spans="1:15" hidden="1" x14ac:dyDescent="0.3">
      <c r="A84" s="3">
        <v>107</v>
      </c>
      <c r="B84" s="2" t="s">
        <v>119</v>
      </c>
      <c r="C84" s="2" t="s">
        <v>120</v>
      </c>
      <c r="D84" s="2" t="s">
        <v>121</v>
      </c>
      <c r="E84" s="2" t="s">
        <v>15</v>
      </c>
      <c r="F84" s="2" t="s">
        <v>505</v>
      </c>
      <c r="G84" s="4">
        <v>27829</v>
      </c>
      <c r="H84" s="2" t="s">
        <v>620</v>
      </c>
      <c r="I84" s="3">
        <v>48</v>
      </c>
      <c r="J84" s="2" t="s">
        <v>17</v>
      </c>
      <c r="K84" s="2" t="s">
        <v>69</v>
      </c>
      <c r="L84" s="2" t="s">
        <v>114</v>
      </c>
      <c r="N84" s="3">
        <v>6741687</v>
      </c>
      <c r="O84">
        <f t="shared" si="1"/>
        <v>2</v>
      </c>
    </row>
    <row r="85" spans="1:15" hidden="1" x14ac:dyDescent="0.3">
      <c r="A85" s="3">
        <v>136</v>
      </c>
      <c r="B85" s="2" t="s">
        <v>426</v>
      </c>
      <c r="C85" s="2" t="s">
        <v>707</v>
      </c>
      <c r="D85" s="2" t="s">
        <v>708</v>
      </c>
      <c r="E85" s="2" t="s">
        <v>15</v>
      </c>
      <c r="F85" s="2" t="s">
        <v>505</v>
      </c>
      <c r="G85" s="4">
        <v>30910</v>
      </c>
      <c r="H85" s="2" t="s">
        <v>620</v>
      </c>
      <c r="I85" s="3">
        <v>40</v>
      </c>
      <c r="J85" s="2" t="s">
        <v>17</v>
      </c>
      <c r="K85" s="2" t="s">
        <v>173</v>
      </c>
      <c r="L85" s="2" t="s">
        <v>258</v>
      </c>
      <c r="N85" s="3">
        <v>6758369</v>
      </c>
      <c r="O85">
        <f t="shared" si="1"/>
        <v>2</v>
      </c>
    </row>
    <row r="86" spans="1:15" hidden="1" x14ac:dyDescent="0.3">
      <c r="A86" s="3">
        <v>106</v>
      </c>
      <c r="B86" s="2" t="s">
        <v>426</v>
      </c>
      <c r="C86" s="2" t="s">
        <v>111</v>
      </c>
      <c r="D86" s="2" t="s">
        <v>698</v>
      </c>
      <c r="E86" s="2" t="s">
        <v>15</v>
      </c>
      <c r="F86" s="2" t="s">
        <v>505</v>
      </c>
      <c r="G86" s="4">
        <v>32098</v>
      </c>
      <c r="H86" s="2" t="s">
        <v>620</v>
      </c>
      <c r="I86" s="3">
        <v>37</v>
      </c>
      <c r="J86" s="2" t="s">
        <v>17</v>
      </c>
      <c r="K86" s="2" t="s">
        <v>29</v>
      </c>
      <c r="L86" s="2" t="s">
        <v>331</v>
      </c>
      <c r="N86" s="3">
        <v>6741683</v>
      </c>
      <c r="O86">
        <f t="shared" si="1"/>
        <v>1</v>
      </c>
    </row>
    <row r="87" spans="1:15" hidden="1" x14ac:dyDescent="0.3">
      <c r="A87" s="3">
        <v>211</v>
      </c>
      <c r="B87" s="2" t="s">
        <v>731</v>
      </c>
      <c r="C87" s="2" t="s">
        <v>732</v>
      </c>
      <c r="D87" s="2" t="s">
        <v>733</v>
      </c>
      <c r="E87" s="2" t="s">
        <v>15</v>
      </c>
      <c r="F87" s="2" t="s">
        <v>505</v>
      </c>
      <c r="G87" s="4">
        <v>30502</v>
      </c>
      <c r="H87" s="2" t="s">
        <v>620</v>
      </c>
      <c r="I87" s="3">
        <v>41</v>
      </c>
      <c r="J87" s="2" t="s">
        <v>17</v>
      </c>
      <c r="K87" s="2" t="s">
        <v>105</v>
      </c>
      <c r="L87" s="2" t="s">
        <v>185</v>
      </c>
      <c r="N87" s="3">
        <v>6846247</v>
      </c>
      <c r="O87">
        <f t="shared" si="1"/>
        <v>1</v>
      </c>
    </row>
    <row r="88" spans="1:15" hidden="1" x14ac:dyDescent="0.3">
      <c r="A88" s="3">
        <v>166</v>
      </c>
      <c r="B88" s="2" t="s">
        <v>456</v>
      </c>
      <c r="C88" s="2" t="s">
        <v>457</v>
      </c>
      <c r="D88" s="2" t="s">
        <v>458</v>
      </c>
      <c r="E88" s="2" t="s">
        <v>39</v>
      </c>
      <c r="F88" s="2" t="s">
        <v>505</v>
      </c>
      <c r="G88" s="4">
        <v>35000</v>
      </c>
      <c r="H88" s="2" t="s">
        <v>620</v>
      </c>
      <c r="I88" s="3">
        <v>29</v>
      </c>
      <c r="J88" s="2" t="s">
        <v>17</v>
      </c>
      <c r="K88" s="2" t="s">
        <v>132</v>
      </c>
      <c r="L88" s="2" t="s">
        <v>25</v>
      </c>
      <c r="N88" s="3">
        <v>6805112</v>
      </c>
      <c r="O88">
        <f>ROUND(5/L88,0)</f>
        <v>2</v>
      </c>
    </row>
    <row r="89" spans="1:15" hidden="1" x14ac:dyDescent="0.3">
      <c r="A89" s="3">
        <v>193</v>
      </c>
      <c r="B89" s="2" t="s">
        <v>174</v>
      </c>
      <c r="C89" s="2" t="s">
        <v>298</v>
      </c>
      <c r="D89" s="2" t="s">
        <v>299</v>
      </c>
      <c r="E89" s="2" t="s">
        <v>15</v>
      </c>
      <c r="F89" s="2" t="s">
        <v>505</v>
      </c>
      <c r="G89" s="4">
        <v>34180</v>
      </c>
      <c r="H89" s="2" t="s">
        <v>620</v>
      </c>
      <c r="I89" s="3">
        <v>31</v>
      </c>
      <c r="J89" s="2" t="s">
        <v>17</v>
      </c>
      <c r="K89" s="2" t="s">
        <v>236</v>
      </c>
      <c r="L89" s="2" t="s">
        <v>45</v>
      </c>
      <c r="N89" s="3">
        <v>6836077</v>
      </c>
      <c r="O89">
        <f t="shared" ref="O89:O94" si="2">ROUND(29/L89,0)</f>
        <v>1</v>
      </c>
    </row>
    <row r="90" spans="1:15" hidden="1" x14ac:dyDescent="0.3">
      <c r="A90" s="3">
        <v>158</v>
      </c>
      <c r="B90" s="2" t="s">
        <v>711</v>
      </c>
      <c r="C90" s="2" t="s">
        <v>123</v>
      </c>
      <c r="D90" s="2" t="s">
        <v>712</v>
      </c>
      <c r="E90" s="2" t="s">
        <v>15</v>
      </c>
      <c r="F90" s="2" t="s">
        <v>505</v>
      </c>
      <c r="G90" s="4">
        <v>29385</v>
      </c>
      <c r="H90" s="2" t="s">
        <v>620</v>
      </c>
      <c r="I90" s="3">
        <v>44</v>
      </c>
      <c r="J90" s="2" t="s">
        <v>17</v>
      </c>
      <c r="K90" s="2" t="s">
        <v>50</v>
      </c>
      <c r="L90" s="2" t="s">
        <v>35</v>
      </c>
      <c r="N90" s="3">
        <v>6793277</v>
      </c>
      <c r="O90">
        <f t="shared" si="2"/>
        <v>1</v>
      </c>
    </row>
    <row r="91" spans="1:15" hidden="1" x14ac:dyDescent="0.3">
      <c r="A91" s="3">
        <v>122</v>
      </c>
      <c r="B91" s="2" t="s">
        <v>106</v>
      </c>
      <c r="C91" s="2" t="s">
        <v>209</v>
      </c>
      <c r="D91" s="2" t="s">
        <v>210</v>
      </c>
      <c r="E91" s="2" t="s">
        <v>15</v>
      </c>
      <c r="F91" s="2" t="s">
        <v>505</v>
      </c>
      <c r="G91" s="4">
        <v>30404</v>
      </c>
      <c r="H91" s="2" t="s">
        <v>620</v>
      </c>
      <c r="I91" s="3">
        <v>41</v>
      </c>
      <c r="J91" s="2" t="s">
        <v>17</v>
      </c>
      <c r="K91" s="2" t="s">
        <v>160</v>
      </c>
      <c r="L91" s="2" t="s">
        <v>101</v>
      </c>
      <c r="N91" s="3">
        <v>6744479</v>
      </c>
      <c r="O91">
        <f t="shared" si="2"/>
        <v>1</v>
      </c>
    </row>
    <row r="92" spans="1:15" hidden="1" x14ac:dyDescent="0.3">
      <c r="A92" s="3">
        <v>125</v>
      </c>
      <c r="B92" s="2" t="s">
        <v>700</v>
      </c>
      <c r="C92" s="2" t="s">
        <v>57</v>
      </c>
      <c r="D92" s="2" t="s">
        <v>701</v>
      </c>
      <c r="E92" s="2" t="s">
        <v>15</v>
      </c>
      <c r="F92" s="2" t="s">
        <v>505</v>
      </c>
      <c r="G92" s="4">
        <v>28237</v>
      </c>
      <c r="H92" s="2" t="s">
        <v>620</v>
      </c>
      <c r="I92" s="3">
        <v>47</v>
      </c>
      <c r="J92" s="2" t="s">
        <v>17</v>
      </c>
      <c r="K92" s="2" t="s">
        <v>331</v>
      </c>
      <c r="L92" s="2" t="s">
        <v>287</v>
      </c>
      <c r="N92" s="3">
        <v>6745701</v>
      </c>
      <c r="O92">
        <f t="shared" si="2"/>
        <v>1</v>
      </c>
    </row>
    <row r="93" spans="1:15" hidden="1" x14ac:dyDescent="0.3">
      <c r="A93" s="3">
        <v>182</v>
      </c>
      <c r="B93" s="2" t="s">
        <v>232</v>
      </c>
      <c r="C93" s="2" t="s">
        <v>233</v>
      </c>
      <c r="D93" s="2" t="s">
        <v>234</v>
      </c>
      <c r="E93" s="2" t="s">
        <v>15</v>
      </c>
      <c r="F93" s="2" t="s">
        <v>505</v>
      </c>
      <c r="G93" s="4">
        <v>29438</v>
      </c>
      <c r="H93" s="2" t="s">
        <v>620</v>
      </c>
      <c r="I93" s="3">
        <v>44</v>
      </c>
      <c r="J93" s="2" t="s">
        <v>17</v>
      </c>
      <c r="K93" s="2" t="s">
        <v>185</v>
      </c>
      <c r="L93" s="2" t="s">
        <v>109</v>
      </c>
      <c r="N93" s="3">
        <v>6810797</v>
      </c>
      <c r="O93">
        <f t="shared" si="2"/>
        <v>1</v>
      </c>
    </row>
    <row r="94" spans="1:15" hidden="1" x14ac:dyDescent="0.3">
      <c r="A94" s="3">
        <v>108</v>
      </c>
      <c r="B94" s="2" t="s">
        <v>699</v>
      </c>
      <c r="C94" s="2" t="s">
        <v>126</v>
      </c>
      <c r="D94" s="2" t="s">
        <v>589</v>
      </c>
      <c r="E94" s="2" t="s">
        <v>15</v>
      </c>
      <c r="F94" s="2" t="s">
        <v>505</v>
      </c>
      <c r="G94" s="4">
        <v>32625</v>
      </c>
      <c r="H94" s="2" t="s">
        <v>620</v>
      </c>
      <c r="I94" s="3">
        <v>35</v>
      </c>
      <c r="J94" s="2" t="s">
        <v>17</v>
      </c>
      <c r="K94" s="2" t="s">
        <v>45</v>
      </c>
      <c r="L94" s="2" t="s">
        <v>113</v>
      </c>
      <c r="N94" s="3">
        <v>6741722</v>
      </c>
      <c r="O94">
        <f t="shared" si="2"/>
        <v>1</v>
      </c>
    </row>
    <row r="95" spans="1:15" hidden="1" x14ac:dyDescent="0.3">
      <c r="A95" s="3">
        <v>184</v>
      </c>
      <c r="B95" s="2" t="s">
        <v>36</v>
      </c>
      <c r="C95" s="2" t="s">
        <v>352</v>
      </c>
      <c r="D95" s="2" t="s">
        <v>353</v>
      </c>
      <c r="E95" s="2" t="s">
        <v>39</v>
      </c>
      <c r="F95" s="2" t="s">
        <v>505</v>
      </c>
      <c r="G95" s="4">
        <v>25907</v>
      </c>
      <c r="H95" s="2" t="s">
        <v>620</v>
      </c>
      <c r="I95" s="3">
        <v>54</v>
      </c>
      <c r="J95" s="2" t="s">
        <v>17</v>
      </c>
      <c r="K95" s="2" t="s">
        <v>73</v>
      </c>
      <c r="L95" s="2" t="s">
        <v>73</v>
      </c>
      <c r="N95" s="3">
        <v>6812465</v>
      </c>
      <c r="O95">
        <f>ROUND(5/L95,0)</f>
        <v>5</v>
      </c>
    </row>
    <row r="96" spans="1:15" hidden="1" x14ac:dyDescent="0.3">
      <c r="A96" s="3">
        <v>141</v>
      </c>
      <c r="B96" s="2" t="s">
        <v>328</v>
      </c>
      <c r="C96" s="2" t="s">
        <v>709</v>
      </c>
      <c r="D96" s="2" t="s">
        <v>710</v>
      </c>
      <c r="E96" s="2" t="s">
        <v>15</v>
      </c>
      <c r="F96" s="2" t="s">
        <v>505</v>
      </c>
      <c r="G96" s="4">
        <v>28371</v>
      </c>
      <c r="H96" s="2" t="s">
        <v>620</v>
      </c>
      <c r="I96" s="3">
        <v>47</v>
      </c>
      <c r="J96" s="2" t="s">
        <v>17</v>
      </c>
      <c r="K96" s="2" t="s">
        <v>35</v>
      </c>
      <c r="L96" s="2" t="s">
        <v>77</v>
      </c>
      <c r="N96" s="3">
        <v>6767314</v>
      </c>
      <c r="O96">
        <f>ROUND(29/L96,0)</f>
        <v>1</v>
      </c>
    </row>
    <row r="97" spans="1:15" hidden="1" x14ac:dyDescent="0.3">
      <c r="A97" s="3">
        <v>104</v>
      </c>
      <c r="B97" s="2" t="s">
        <v>692</v>
      </c>
      <c r="C97" s="2" t="s">
        <v>693</v>
      </c>
      <c r="D97" s="2" t="s">
        <v>694</v>
      </c>
      <c r="E97" s="2" t="s">
        <v>15</v>
      </c>
      <c r="F97" s="2" t="s">
        <v>505</v>
      </c>
      <c r="G97" s="4">
        <v>29661</v>
      </c>
      <c r="H97" s="2" t="s">
        <v>620</v>
      </c>
      <c r="I97" s="3">
        <v>43</v>
      </c>
      <c r="J97" s="2" t="s">
        <v>17</v>
      </c>
      <c r="K97" s="2" t="s">
        <v>287</v>
      </c>
      <c r="L97" s="2" t="s">
        <v>30</v>
      </c>
      <c r="N97" s="3">
        <v>6741609</v>
      </c>
      <c r="O97">
        <f>ROUND(29/L97,0)</f>
        <v>1</v>
      </c>
    </row>
    <row r="98" spans="1:15" hidden="1" x14ac:dyDescent="0.3">
      <c r="A98" s="3">
        <v>197</v>
      </c>
      <c r="B98" s="2" t="s">
        <v>78</v>
      </c>
      <c r="C98" s="2" t="s">
        <v>724</v>
      </c>
      <c r="D98" s="2" t="s">
        <v>725</v>
      </c>
      <c r="E98" s="2" t="s">
        <v>39</v>
      </c>
      <c r="F98" s="2" t="s">
        <v>505</v>
      </c>
      <c r="G98" s="4">
        <v>29686</v>
      </c>
      <c r="H98" s="2" t="s">
        <v>620</v>
      </c>
      <c r="I98" s="3">
        <v>43</v>
      </c>
      <c r="J98" s="2" t="s">
        <v>17</v>
      </c>
      <c r="K98" s="2" t="s">
        <v>101</v>
      </c>
      <c r="L98" s="2" t="s">
        <v>40</v>
      </c>
      <c r="N98" s="3">
        <v>6838493</v>
      </c>
      <c r="O98">
        <f>ROUND(5/L98,0)</f>
        <v>1</v>
      </c>
    </row>
    <row r="99" spans="1:15" hidden="1" x14ac:dyDescent="0.3">
      <c r="A99" s="3">
        <v>169</v>
      </c>
      <c r="B99" s="2" t="s">
        <v>448</v>
      </c>
      <c r="C99" s="2" t="s">
        <v>449</v>
      </c>
      <c r="D99" s="2" t="s">
        <v>450</v>
      </c>
      <c r="E99" s="2" t="s">
        <v>15</v>
      </c>
      <c r="F99" s="2" t="s">
        <v>505</v>
      </c>
      <c r="G99" s="4">
        <v>34642</v>
      </c>
      <c r="H99" s="2" t="s">
        <v>620</v>
      </c>
      <c r="I99" s="3">
        <v>30</v>
      </c>
      <c r="J99" s="2" t="s">
        <v>17</v>
      </c>
      <c r="K99" s="2" t="s">
        <v>18</v>
      </c>
      <c r="L99" s="2" t="s">
        <v>18</v>
      </c>
      <c r="M99" s="2" t="s">
        <v>18</v>
      </c>
      <c r="N99" s="3">
        <v>6809392</v>
      </c>
    </row>
    <row r="100" spans="1:15" hidden="1" x14ac:dyDescent="0.3">
      <c r="A100" s="3">
        <v>171</v>
      </c>
      <c r="B100" s="2" t="s">
        <v>721</v>
      </c>
      <c r="C100" s="2" t="s">
        <v>722</v>
      </c>
      <c r="D100" s="2" t="s">
        <v>723</v>
      </c>
      <c r="E100" s="2" t="s">
        <v>15</v>
      </c>
      <c r="F100" s="2" t="s">
        <v>505</v>
      </c>
      <c r="G100" s="4">
        <v>28000</v>
      </c>
      <c r="H100" s="2" t="s">
        <v>620</v>
      </c>
      <c r="I100" s="3">
        <v>48</v>
      </c>
      <c r="J100" s="2" t="s">
        <v>17</v>
      </c>
      <c r="K100" s="2" t="s">
        <v>18</v>
      </c>
      <c r="L100" s="2" t="s">
        <v>18</v>
      </c>
      <c r="M100" s="2" t="s">
        <v>18</v>
      </c>
      <c r="N100" s="3">
        <v>6809442</v>
      </c>
    </row>
    <row r="101" spans="1:15" hidden="1" x14ac:dyDescent="0.3">
      <c r="A101" s="3">
        <v>204</v>
      </c>
      <c r="B101" s="2" t="s">
        <v>686</v>
      </c>
      <c r="C101" s="2" t="s">
        <v>687</v>
      </c>
      <c r="D101" s="2" t="s">
        <v>688</v>
      </c>
      <c r="E101" s="2" t="s">
        <v>39</v>
      </c>
      <c r="F101" s="2" t="s">
        <v>505</v>
      </c>
      <c r="G101" s="4">
        <v>28282</v>
      </c>
      <c r="H101" s="2" t="s">
        <v>620</v>
      </c>
      <c r="I101" s="3">
        <v>47</v>
      </c>
      <c r="J101" s="2" t="s">
        <v>17</v>
      </c>
      <c r="K101" s="2" t="s">
        <v>51</v>
      </c>
      <c r="L101" s="2" t="s">
        <v>52</v>
      </c>
      <c r="N101" s="3">
        <v>6843817</v>
      </c>
      <c r="O101">
        <f>ROUND(5/L101,0)</f>
        <v>1</v>
      </c>
    </row>
    <row r="102" spans="1:15" hidden="1" x14ac:dyDescent="0.3">
      <c r="A102" s="3">
        <v>198</v>
      </c>
      <c r="B102" s="2" t="s">
        <v>726</v>
      </c>
      <c r="C102" s="2" t="s">
        <v>443</v>
      </c>
      <c r="D102" s="2" t="s">
        <v>727</v>
      </c>
      <c r="E102" s="2" t="s">
        <v>15</v>
      </c>
      <c r="F102" s="2" t="s">
        <v>505</v>
      </c>
      <c r="G102" s="4">
        <v>34890</v>
      </c>
      <c r="H102" s="2" t="s">
        <v>620</v>
      </c>
      <c r="I102" s="3">
        <v>29</v>
      </c>
      <c r="J102" s="2" t="s">
        <v>17</v>
      </c>
      <c r="K102" s="2" t="s">
        <v>18</v>
      </c>
      <c r="L102" s="2" t="s">
        <v>18</v>
      </c>
      <c r="M102" s="2" t="s">
        <v>18</v>
      </c>
      <c r="N102" s="3">
        <v>6841088</v>
      </c>
    </row>
    <row r="103" spans="1:15" hidden="1" x14ac:dyDescent="0.3">
      <c r="A103" s="3">
        <v>210</v>
      </c>
      <c r="B103" s="2" t="s">
        <v>247</v>
      </c>
      <c r="C103" s="2" t="s">
        <v>248</v>
      </c>
      <c r="D103" s="2" t="s">
        <v>249</v>
      </c>
      <c r="E103" s="2" t="s">
        <v>39</v>
      </c>
      <c r="F103" s="2" t="s">
        <v>505</v>
      </c>
      <c r="G103" s="4">
        <v>28717</v>
      </c>
      <c r="H103" s="2" t="s">
        <v>620</v>
      </c>
      <c r="I103" s="3">
        <v>46</v>
      </c>
      <c r="J103" s="2" t="s">
        <v>17</v>
      </c>
      <c r="K103" s="2" t="s">
        <v>52</v>
      </c>
      <c r="L103" s="2" t="s">
        <v>26</v>
      </c>
      <c r="N103" s="3">
        <v>6846164</v>
      </c>
      <c r="O103">
        <f>ROUND(5/L103,0)</f>
        <v>3</v>
      </c>
    </row>
    <row r="104" spans="1:15" hidden="1" x14ac:dyDescent="0.3">
      <c r="A104" s="3">
        <v>133</v>
      </c>
      <c r="B104" s="2" t="s">
        <v>703</v>
      </c>
      <c r="C104" s="2" t="s">
        <v>57</v>
      </c>
      <c r="D104" s="2" t="s">
        <v>704</v>
      </c>
      <c r="E104" s="2" t="s">
        <v>15</v>
      </c>
      <c r="F104" s="2" t="s">
        <v>505</v>
      </c>
      <c r="G104" s="4">
        <v>29887</v>
      </c>
      <c r="H104" s="2" t="s">
        <v>620</v>
      </c>
      <c r="I104" s="3">
        <v>43</v>
      </c>
      <c r="J104" s="2" t="s">
        <v>17</v>
      </c>
      <c r="K104" s="2" t="s">
        <v>17</v>
      </c>
      <c r="L104" s="2" t="s">
        <v>17</v>
      </c>
      <c r="M104" s="2" t="s">
        <v>17</v>
      </c>
      <c r="N104" s="3">
        <v>6749985</v>
      </c>
    </row>
    <row r="105" spans="1:15" hidden="1" x14ac:dyDescent="0.3">
      <c r="A105" s="3">
        <v>191</v>
      </c>
      <c r="B105" s="2" t="s">
        <v>738</v>
      </c>
      <c r="C105" s="2" t="s">
        <v>628</v>
      </c>
      <c r="D105" s="2" t="s">
        <v>739</v>
      </c>
      <c r="E105" s="2" t="s">
        <v>39</v>
      </c>
      <c r="F105" s="2" t="s">
        <v>734</v>
      </c>
      <c r="G105" s="4">
        <v>41005</v>
      </c>
      <c r="H105" s="2" t="s">
        <v>630</v>
      </c>
      <c r="I105" s="3">
        <v>12</v>
      </c>
      <c r="J105" s="3" t="s">
        <v>510</v>
      </c>
      <c r="K105" s="2" t="s">
        <v>73</v>
      </c>
      <c r="L105" s="2" t="s">
        <v>73</v>
      </c>
      <c r="M105">
        <v>1</v>
      </c>
      <c r="N105" s="3">
        <v>6814518</v>
      </c>
      <c r="O105">
        <v>3</v>
      </c>
    </row>
    <row r="106" spans="1:15" x14ac:dyDescent="0.3">
      <c r="A106" s="3">
        <v>138</v>
      </c>
      <c r="B106" s="2" t="s">
        <v>90</v>
      </c>
      <c r="C106" s="2" t="s">
        <v>91</v>
      </c>
      <c r="D106" s="2" t="s">
        <v>92</v>
      </c>
      <c r="E106" s="2" t="s">
        <v>39</v>
      </c>
      <c r="F106" s="2" t="s">
        <v>734</v>
      </c>
      <c r="G106" s="4">
        <v>41777</v>
      </c>
      <c r="H106" s="2" t="s">
        <v>620</v>
      </c>
      <c r="I106" s="3">
        <v>10</v>
      </c>
      <c r="J106" s="3" t="s">
        <v>509</v>
      </c>
      <c r="K106" s="2" t="s">
        <v>26</v>
      </c>
      <c r="L106" s="2" t="s">
        <v>26</v>
      </c>
      <c r="M106">
        <v>1</v>
      </c>
      <c r="N106" s="3">
        <v>6760062</v>
      </c>
      <c r="O106">
        <f>ROUND(5/M106,0)</f>
        <v>5</v>
      </c>
    </row>
    <row r="107" spans="1:15" x14ac:dyDescent="0.3">
      <c r="A107" s="3">
        <v>167</v>
      </c>
      <c r="B107" s="2" t="s">
        <v>262</v>
      </c>
      <c r="C107" s="2" t="s">
        <v>737</v>
      </c>
      <c r="D107" s="2" t="s">
        <v>610</v>
      </c>
      <c r="E107" s="2" t="s">
        <v>39</v>
      </c>
      <c r="F107" s="2" t="s">
        <v>734</v>
      </c>
      <c r="G107" s="4">
        <v>41800</v>
      </c>
      <c r="H107" s="2" t="s">
        <v>620</v>
      </c>
      <c r="I107" s="3">
        <v>10</v>
      </c>
      <c r="J107" s="3" t="s">
        <v>509</v>
      </c>
      <c r="K107" s="2" t="s">
        <v>25</v>
      </c>
      <c r="L107" s="2" t="s">
        <v>25</v>
      </c>
      <c r="M107">
        <v>2</v>
      </c>
      <c r="N107" s="3">
        <v>6805284</v>
      </c>
      <c r="O107">
        <f>ROUND(5/M107,0)</f>
        <v>3</v>
      </c>
    </row>
    <row r="108" spans="1:15" x14ac:dyDescent="0.3">
      <c r="A108" s="3">
        <v>187</v>
      </c>
      <c r="B108" s="2" t="s">
        <v>201</v>
      </c>
      <c r="C108" s="2" t="s">
        <v>199</v>
      </c>
      <c r="D108" s="2" t="s">
        <v>202</v>
      </c>
      <c r="E108" s="2" t="s">
        <v>15</v>
      </c>
      <c r="F108" s="2" t="s">
        <v>734</v>
      </c>
      <c r="G108" s="4">
        <v>42124</v>
      </c>
      <c r="H108" s="2" t="s">
        <v>620</v>
      </c>
      <c r="I108" s="3">
        <v>9</v>
      </c>
      <c r="J108" s="3" t="s">
        <v>509</v>
      </c>
      <c r="K108" s="2" t="s">
        <v>52</v>
      </c>
      <c r="L108" s="2" t="s">
        <v>73</v>
      </c>
      <c r="M108">
        <v>3</v>
      </c>
      <c r="N108" s="3">
        <v>6813814</v>
      </c>
      <c r="O108">
        <f>ROUND(5/M108,0)</f>
        <v>2</v>
      </c>
    </row>
    <row r="109" spans="1:15" x14ac:dyDescent="0.3">
      <c r="A109" s="3">
        <v>119</v>
      </c>
      <c r="B109" s="2" t="s">
        <v>152</v>
      </c>
      <c r="C109" s="2" t="s">
        <v>153</v>
      </c>
      <c r="D109" s="2" t="s">
        <v>154</v>
      </c>
      <c r="E109" s="2" t="s">
        <v>15</v>
      </c>
      <c r="F109" s="2" t="s">
        <v>734</v>
      </c>
      <c r="G109" s="4">
        <v>41575</v>
      </c>
      <c r="H109" s="2" t="s">
        <v>620</v>
      </c>
      <c r="I109" s="3">
        <v>11</v>
      </c>
      <c r="J109" s="3" t="s">
        <v>509</v>
      </c>
      <c r="K109" s="2" t="s">
        <v>40</v>
      </c>
      <c r="L109" s="2" t="s">
        <v>26</v>
      </c>
      <c r="M109">
        <v>4</v>
      </c>
      <c r="N109" s="3">
        <v>6742417</v>
      </c>
      <c r="O109">
        <f>ROUND(5/M109,0)</f>
        <v>1</v>
      </c>
    </row>
    <row r="110" spans="1:15" hidden="1" x14ac:dyDescent="0.3">
      <c r="A110" s="3">
        <v>111</v>
      </c>
      <c r="B110" s="2" t="s">
        <v>134</v>
      </c>
      <c r="C110" s="2" t="s">
        <v>130</v>
      </c>
      <c r="D110" s="2" t="s">
        <v>135</v>
      </c>
      <c r="E110" s="2" t="s">
        <v>39</v>
      </c>
      <c r="F110" s="2" t="s">
        <v>734</v>
      </c>
      <c r="G110" s="4">
        <v>40785</v>
      </c>
      <c r="H110" s="2" t="s">
        <v>620</v>
      </c>
      <c r="I110" s="3">
        <v>13</v>
      </c>
      <c r="J110" s="3" t="s">
        <v>510</v>
      </c>
      <c r="K110" s="2" t="s">
        <v>132</v>
      </c>
      <c r="L110" s="2" t="s">
        <v>52</v>
      </c>
      <c r="M110">
        <v>3</v>
      </c>
      <c r="N110" s="3">
        <v>6741788</v>
      </c>
      <c r="O110">
        <v>2</v>
      </c>
    </row>
    <row r="111" spans="1:15" hidden="1" x14ac:dyDescent="0.3">
      <c r="A111" s="3">
        <v>148</v>
      </c>
      <c r="B111" s="2" t="s">
        <v>294</v>
      </c>
      <c r="C111" s="2" t="s">
        <v>190</v>
      </c>
      <c r="D111" s="2" t="s">
        <v>295</v>
      </c>
      <c r="E111" s="2" t="s">
        <v>39</v>
      </c>
      <c r="F111" s="2" t="s">
        <v>734</v>
      </c>
      <c r="G111" s="4">
        <v>39617</v>
      </c>
      <c r="H111" s="2" t="s">
        <v>620</v>
      </c>
      <c r="I111" s="3">
        <v>16</v>
      </c>
      <c r="J111" s="3" t="s">
        <v>511</v>
      </c>
      <c r="K111" s="2" t="s">
        <v>24</v>
      </c>
      <c r="L111" s="2" t="s">
        <v>40</v>
      </c>
      <c r="M111">
        <v>1</v>
      </c>
      <c r="N111" s="3">
        <v>6777901</v>
      </c>
      <c r="O111">
        <f>ROUND(1/M111,0)</f>
        <v>1</v>
      </c>
    </row>
    <row r="112" spans="1:15" hidden="1" x14ac:dyDescent="0.3">
      <c r="A112" s="3">
        <v>212</v>
      </c>
      <c r="B112" s="2" t="s">
        <v>740</v>
      </c>
      <c r="C112" s="2" t="s">
        <v>91</v>
      </c>
      <c r="D112" s="2" t="s">
        <v>612</v>
      </c>
      <c r="E112" s="2" t="s">
        <v>15</v>
      </c>
      <c r="F112" s="2" t="s">
        <v>734</v>
      </c>
      <c r="G112" s="4">
        <v>40924</v>
      </c>
      <c r="H112" s="2" t="s">
        <v>620</v>
      </c>
      <c r="I112" s="3">
        <v>13</v>
      </c>
      <c r="J112" s="3" t="s">
        <v>510</v>
      </c>
      <c r="K112" s="2" t="s">
        <v>82</v>
      </c>
      <c r="L112" s="2" t="s">
        <v>25</v>
      </c>
      <c r="M112">
        <v>4</v>
      </c>
      <c r="N112" s="3">
        <v>6852316</v>
      </c>
      <c r="O112">
        <v>1</v>
      </c>
    </row>
    <row r="113" spans="1:15" x14ac:dyDescent="0.3">
      <c r="A113" s="3">
        <v>144</v>
      </c>
      <c r="B113" s="2" t="s">
        <v>598</v>
      </c>
      <c r="C113" s="2" t="s">
        <v>735</v>
      </c>
      <c r="D113" s="2" t="s">
        <v>736</v>
      </c>
      <c r="E113" s="2" t="s">
        <v>15</v>
      </c>
      <c r="F113" s="2" t="s">
        <v>734</v>
      </c>
      <c r="G113" s="4">
        <v>41787</v>
      </c>
      <c r="H113" s="2" t="s">
        <v>620</v>
      </c>
      <c r="I113" s="3">
        <v>10</v>
      </c>
      <c r="J113" s="3" t="s">
        <v>509</v>
      </c>
      <c r="K113" s="2" t="s">
        <v>60</v>
      </c>
      <c r="L113" s="2" t="s">
        <v>52</v>
      </c>
      <c r="M113">
        <v>5</v>
      </c>
      <c r="N113" s="3">
        <v>6774651</v>
      </c>
      <c r="O113">
        <f>ROUND(5/M113,0)</f>
        <v>1</v>
      </c>
    </row>
    <row r="114" spans="1:15" x14ac:dyDescent="0.3">
      <c r="J114" s="3"/>
    </row>
    <row r="115" spans="1:15" x14ac:dyDescent="0.3">
      <c r="J115" s="3"/>
    </row>
    <row r="116" spans="1:15" x14ac:dyDescent="0.3">
      <c r="J116" s="3"/>
    </row>
    <row r="117" spans="1:15" x14ac:dyDescent="0.3">
      <c r="G117" s="3"/>
      <c r="H117" s="3"/>
      <c r="I117" s="3"/>
      <c r="J117" s="3"/>
    </row>
    <row r="118" spans="1:15" x14ac:dyDescent="0.3">
      <c r="G118" s="3"/>
      <c r="H118" s="3"/>
      <c r="I118" s="3"/>
      <c r="J118" s="3"/>
    </row>
    <row r="119" spans="1:15" x14ac:dyDescent="0.3">
      <c r="G119" s="3"/>
      <c r="H119" s="3"/>
      <c r="I119" s="3"/>
    </row>
    <row r="120" spans="1:15" x14ac:dyDescent="0.3">
      <c r="G120" s="3"/>
      <c r="H120" s="3"/>
      <c r="I120" s="3"/>
    </row>
    <row r="121" spans="1:15" x14ac:dyDescent="0.3">
      <c r="G121" s="3"/>
      <c r="H121" s="3"/>
      <c r="I121" s="3"/>
    </row>
    <row r="122" spans="1:15" x14ac:dyDescent="0.3">
      <c r="G122" s="3"/>
      <c r="H122" s="3"/>
      <c r="I122" s="3"/>
    </row>
    <row r="123" spans="1:15" x14ac:dyDescent="0.3">
      <c r="G123" s="3"/>
      <c r="H123" s="3"/>
      <c r="I123" s="3"/>
    </row>
    <row r="124" spans="1:15" x14ac:dyDescent="0.3">
      <c r="G124" s="3"/>
      <c r="H124" s="3"/>
      <c r="I124" s="3"/>
    </row>
    <row r="125" spans="1:15" x14ac:dyDescent="0.3">
      <c r="G125" s="3"/>
      <c r="H125" s="3"/>
      <c r="I125" s="3"/>
    </row>
    <row r="126" spans="1:15" x14ac:dyDescent="0.3">
      <c r="G126" s="3"/>
      <c r="H126" s="3"/>
      <c r="I126" s="3"/>
    </row>
  </sheetData>
  <autoFilter ref="A1:O113" xr:uid="{40104EB4-C899-4765-BBEB-3E8D287C7D9E}">
    <filterColumn colId="5">
      <filters>
        <filter val="Canicross børneløb"/>
      </filters>
    </filterColumn>
    <filterColumn colId="9">
      <filters>
        <filter val="7-10 år"/>
      </filters>
    </filterColumn>
    <sortState xmlns:xlrd2="http://schemas.microsoft.com/office/spreadsheetml/2017/richdata2" ref="A67:O104">
      <sortCondition descending="1" ref="O1:O113"/>
    </sortState>
  </autoFilter>
  <pageMargins left="0.7" right="0.7" top="0.75" bottom="0.75" header="0.3" footer="0.3"/>
  <headerFooter>
    <oddHeader>&amp;C&amp;"Aptos"&amp;12&amp;K008000 RESTRICTED&amp;1#_x000D_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FC17-8F85-4259-BDA0-64F3CB6C3FF1}">
  <dimension ref="A1:Q70"/>
  <sheetViews>
    <sheetView workbookViewId="0">
      <selection activeCell="C13" sqref="C13"/>
    </sheetView>
  </sheetViews>
  <sheetFormatPr defaultRowHeight="14.4" x14ac:dyDescent="0.3"/>
  <cols>
    <col min="2" max="2" width="18.109375" bestFit="1" customWidth="1"/>
  </cols>
  <sheetData>
    <row r="1" spans="1:17" x14ac:dyDescent="0.3">
      <c r="A1" t="s">
        <v>742</v>
      </c>
      <c r="B1" t="s">
        <v>744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</row>
    <row r="2" spans="1:17" x14ac:dyDescent="0.3">
      <c r="A2" t="s">
        <v>743</v>
      </c>
      <c r="B2">
        <v>4</v>
      </c>
      <c r="C2">
        <f>ROUND(B$2/C$1,0)</f>
        <v>4</v>
      </c>
      <c r="D2">
        <f t="shared" ref="D2:L2" si="0">ROUND($B$2/D1,0)</f>
        <v>2</v>
      </c>
      <c r="E2">
        <f t="shared" si="0"/>
        <v>1</v>
      </c>
      <c r="F2">
        <f t="shared" si="0"/>
        <v>1</v>
      </c>
      <c r="G2">
        <f t="shared" si="0"/>
        <v>1</v>
      </c>
      <c r="H2">
        <f t="shared" si="0"/>
        <v>1</v>
      </c>
      <c r="I2">
        <f t="shared" si="0"/>
        <v>1</v>
      </c>
      <c r="J2">
        <f t="shared" si="0"/>
        <v>1</v>
      </c>
      <c r="K2">
        <f t="shared" si="0"/>
        <v>0</v>
      </c>
      <c r="L2">
        <f t="shared" si="0"/>
        <v>0</v>
      </c>
    </row>
    <row r="3" spans="1:17" x14ac:dyDescent="0.3">
      <c r="A3" t="s">
        <v>746</v>
      </c>
      <c r="B3">
        <v>6</v>
      </c>
      <c r="C3">
        <f t="shared" ref="C3:J3" si="1">ROUND($B$3/C$1,0)</f>
        <v>6</v>
      </c>
      <c r="D3">
        <f t="shared" si="1"/>
        <v>3</v>
      </c>
      <c r="E3">
        <f t="shared" si="1"/>
        <v>2</v>
      </c>
      <c r="F3">
        <f t="shared" si="1"/>
        <v>2</v>
      </c>
      <c r="G3">
        <f t="shared" si="1"/>
        <v>1</v>
      </c>
      <c r="H3">
        <f t="shared" si="1"/>
        <v>1</v>
      </c>
      <c r="I3">
        <f t="shared" si="1"/>
        <v>1</v>
      </c>
      <c r="J3">
        <f t="shared" si="1"/>
        <v>1</v>
      </c>
    </row>
    <row r="6" spans="1:17" x14ac:dyDescent="0.3">
      <c r="A6" t="s">
        <v>745</v>
      </c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7" spans="1:17" x14ac:dyDescent="0.3">
      <c r="A7" t="s">
        <v>743</v>
      </c>
      <c r="B7">
        <v>13</v>
      </c>
      <c r="C7">
        <f t="shared" ref="C7:L7" si="2">ROUND($B$7/C$6,0)</f>
        <v>13</v>
      </c>
      <c r="D7">
        <f t="shared" si="2"/>
        <v>7</v>
      </c>
      <c r="E7">
        <f t="shared" si="2"/>
        <v>4</v>
      </c>
      <c r="F7">
        <f t="shared" si="2"/>
        <v>3</v>
      </c>
      <c r="G7">
        <f t="shared" si="2"/>
        <v>3</v>
      </c>
      <c r="H7">
        <f t="shared" si="2"/>
        <v>2</v>
      </c>
      <c r="I7">
        <f t="shared" si="2"/>
        <v>2</v>
      </c>
      <c r="J7">
        <f t="shared" si="2"/>
        <v>2</v>
      </c>
      <c r="K7">
        <f t="shared" si="2"/>
        <v>1</v>
      </c>
      <c r="L7">
        <f t="shared" si="2"/>
        <v>1</v>
      </c>
    </row>
    <row r="8" spans="1:17" x14ac:dyDescent="0.3">
      <c r="A8" t="s">
        <v>746</v>
      </c>
      <c r="B8">
        <v>14</v>
      </c>
      <c r="C8">
        <f t="shared" ref="C8:L8" si="3">ROUND($B$8/C$6,0)</f>
        <v>14</v>
      </c>
      <c r="D8">
        <f t="shared" si="3"/>
        <v>7</v>
      </c>
      <c r="E8">
        <f t="shared" si="3"/>
        <v>5</v>
      </c>
      <c r="F8">
        <f t="shared" si="3"/>
        <v>4</v>
      </c>
      <c r="G8">
        <f t="shared" si="3"/>
        <v>3</v>
      </c>
      <c r="H8">
        <f t="shared" si="3"/>
        <v>2</v>
      </c>
      <c r="I8">
        <f t="shared" si="3"/>
        <v>2</v>
      </c>
      <c r="J8">
        <f t="shared" si="3"/>
        <v>2</v>
      </c>
      <c r="K8">
        <f t="shared" si="3"/>
        <v>2</v>
      </c>
      <c r="L8">
        <f t="shared" si="3"/>
        <v>1</v>
      </c>
    </row>
    <row r="11" spans="1:17" x14ac:dyDescent="0.3">
      <c r="A11" t="s">
        <v>753</v>
      </c>
      <c r="B11">
        <v>12</v>
      </c>
      <c r="C11">
        <v>51</v>
      </c>
      <c r="F11" s="26" t="s">
        <v>489</v>
      </c>
      <c r="G11" s="27" t="s">
        <v>757</v>
      </c>
    </row>
    <row r="12" spans="1:17" x14ac:dyDescent="0.3">
      <c r="B12" t="s">
        <v>743</v>
      </c>
      <c r="C12" t="s">
        <v>746</v>
      </c>
      <c r="F12">
        <v>15</v>
      </c>
      <c r="G12">
        <v>10</v>
      </c>
    </row>
    <row r="13" spans="1:17" x14ac:dyDescent="0.3">
      <c r="A13">
        <v>1</v>
      </c>
      <c r="B13">
        <f>ROUND($B$11/A13,0)</f>
        <v>12</v>
      </c>
      <c r="C13">
        <f>ROUND($C$11/A13,0)</f>
        <v>51</v>
      </c>
      <c r="F13">
        <f>ROUND($F$12/A13,0)</f>
        <v>15</v>
      </c>
      <c r="G13">
        <f>ROUND($G$12/A13,0)</f>
        <v>10</v>
      </c>
    </row>
    <row r="14" spans="1:17" x14ac:dyDescent="0.3">
      <c r="A14">
        <v>2</v>
      </c>
      <c r="B14">
        <f t="shared" ref="B14:B30" si="4">ROUND($B$11/A14,0)</f>
        <v>6</v>
      </c>
      <c r="C14">
        <f t="shared" ref="C14:C32" si="5">ROUND($C$11/A14,0)</f>
        <v>26</v>
      </c>
      <c r="F14">
        <f t="shared" ref="F14:F31" si="6">ROUND($F$12/A14,0)</f>
        <v>8</v>
      </c>
      <c r="G14">
        <f>ROUND($G$12/A14,0)</f>
        <v>5</v>
      </c>
    </row>
    <row r="15" spans="1:17" x14ac:dyDescent="0.3">
      <c r="A15">
        <v>3</v>
      </c>
      <c r="B15">
        <f t="shared" si="4"/>
        <v>4</v>
      </c>
      <c r="C15">
        <f t="shared" si="5"/>
        <v>17</v>
      </c>
      <c r="F15">
        <f t="shared" si="6"/>
        <v>5</v>
      </c>
      <c r="G15">
        <f>ROUND($G$12/A15,0)</f>
        <v>3</v>
      </c>
    </row>
    <row r="16" spans="1:17" x14ac:dyDescent="0.3">
      <c r="A16">
        <v>4</v>
      </c>
      <c r="B16">
        <f t="shared" si="4"/>
        <v>3</v>
      </c>
      <c r="C16">
        <f t="shared" si="5"/>
        <v>13</v>
      </c>
      <c r="F16">
        <f t="shared" si="6"/>
        <v>4</v>
      </c>
      <c r="G16">
        <f>ROUND($G$12/A16,0)</f>
        <v>3</v>
      </c>
    </row>
    <row r="17" spans="1:7" x14ac:dyDescent="0.3">
      <c r="A17">
        <v>5</v>
      </c>
      <c r="B17">
        <f t="shared" si="4"/>
        <v>2</v>
      </c>
      <c r="C17">
        <f t="shared" si="5"/>
        <v>10</v>
      </c>
      <c r="F17">
        <f t="shared" si="6"/>
        <v>3</v>
      </c>
      <c r="G17">
        <f t="shared" ref="G17:G22" si="7">ROUND($G$12/A17,0)</f>
        <v>2</v>
      </c>
    </row>
    <row r="18" spans="1:7" x14ac:dyDescent="0.3">
      <c r="A18">
        <v>6</v>
      </c>
      <c r="B18">
        <f t="shared" si="4"/>
        <v>2</v>
      </c>
      <c r="C18">
        <f t="shared" si="5"/>
        <v>9</v>
      </c>
      <c r="F18">
        <f t="shared" si="6"/>
        <v>3</v>
      </c>
      <c r="G18">
        <f t="shared" si="7"/>
        <v>2</v>
      </c>
    </row>
    <row r="19" spans="1:7" x14ac:dyDescent="0.3">
      <c r="A19">
        <v>7</v>
      </c>
      <c r="B19">
        <f t="shared" si="4"/>
        <v>2</v>
      </c>
      <c r="C19">
        <f t="shared" si="5"/>
        <v>7</v>
      </c>
      <c r="F19">
        <f t="shared" si="6"/>
        <v>2</v>
      </c>
      <c r="G19">
        <f t="shared" si="7"/>
        <v>1</v>
      </c>
    </row>
    <row r="20" spans="1:7" x14ac:dyDescent="0.3">
      <c r="A20">
        <v>8</v>
      </c>
      <c r="B20">
        <f t="shared" si="4"/>
        <v>2</v>
      </c>
      <c r="C20">
        <f t="shared" si="5"/>
        <v>6</v>
      </c>
      <c r="F20">
        <f t="shared" si="6"/>
        <v>2</v>
      </c>
      <c r="G20">
        <f t="shared" si="7"/>
        <v>1</v>
      </c>
    </row>
    <row r="21" spans="1:7" x14ac:dyDescent="0.3">
      <c r="A21">
        <v>9</v>
      </c>
      <c r="B21">
        <f t="shared" si="4"/>
        <v>1</v>
      </c>
      <c r="C21">
        <f t="shared" si="5"/>
        <v>6</v>
      </c>
      <c r="F21">
        <f t="shared" si="6"/>
        <v>2</v>
      </c>
      <c r="G21">
        <f t="shared" si="7"/>
        <v>1</v>
      </c>
    </row>
    <row r="22" spans="1:7" x14ac:dyDescent="0.3">
      <c r="A22">
        <v>10</v>
      </c>
      <c r="B22">
        <f t="shared" si="4"/>
        <v>1</v>
      </c>
      <c r="C22">
        <f t="shared" si="5"/>
        <v>5</v>
      </c>
      <c r="F22">
        <f t="shared" si="6"/>
        <v>2</v>
      </c>
      <c r="G22">
        <f t="shared" si="7"/>
        <v>1</v>
      </c>
    </row>
    <row r="23" spans="1:7" x14ac:dyDescent="0.3">
      <c r="A23">
        <v>11</v>
      </c>
      <c r="B23">
        <f t="shared" si="4"/>
        <v>1</v>
      </c>
      <c r="C23">
        <f t="shared" si="5"/>
        <v>5</v>
      </c>
      <c r="F23">
        <f t="shared" si="6"/>
        <v>1</v>
      </c>
    </row>
    <row r="24" spans="1:7" x14ac:dyDescent="0.3">
      <c r="A24">
        <v>12</v>
      </c>
      <c r="B24">
        <f t="shared" si="4"/>
        <v>1</v>
      </c>
      <c r="C24">
        <f t="shared" si="5"/>
        <v>4</v>
      </c>
      <c r="F24">
        <f t="shared" si="6"/>
        <v>1</v>
      </c>
    </row>
    <row r="25" spans="1:7" x14ac:dyDescent="0.3">
      <c r="A25">
        <v>13</v>
      </c>
      <c r="B25">
        <f t="shared" si="4"/>
        <v>1</v>
      </c>
      <c r="C25">
        <f t="shared" si="5"/>
        <v>4</v>
      </c>
      <c r="F25">
        <f t="shared" si="6"/>
        <v>1</v>
      </c>
    </row>
    <row r="26" spans="1:7" x14ac:dyDescent="0.3">
      <c r="A26">
        <v>14</v>
      </c>
      <c r="B26">
        <f t="shared" si="4"/>
        <v>1</v>
      </c>
      <c r="C26">
        <f t="shared" si="5"/>
        <v>4</v>
      </c>
      <c r="F26">
        <f>ROUND($F$12/A26,0)</f>
        <v>1</v>
      </c>
    </row>
    <row r="27" spans="1:7" x14ac:dyDescent="0.3">
      <c r="A27">
        <v>15</v>
      </c>
      <c r="B27">
        <f t="shared" si="4"/>
        <v>1</v>
      </c>
      <c r="C27">
        <f t="shared" si="5"/>
        <v>3</v>
      </c>
      <c r="F27">
        <f t="shared" si="6"/>
        <v>1</v>
      </c>
    </row>
    <row r="28" spans="1:7" x14ac:dyDescent="0.3">
      <c r="A28">
        <v>16</v>
      </c>
      <c r="B28">
        <f t="shared" si="4"/>
        <v>1</v>
      </c>
      <c r="C28">
        <f t="shared" si="5"/>
        <v>3</v>
      </c>
      <c r="F28">
        <f t="shared" si="6"/>
        <v>1</v>
      </c>
    </row>
    <row r="29" spans="1:7" x14ac:dyDescent="0.3">
      <c r="A29">
        <v>17</v>
      </c>
      <c r="B29">
        <f t="shared" si="4"/>
        <v>1</v>
      </c>
      <c r="C29">
        <f t="shared" si="5"/>
        <v>3</v>
      </c>
      <c r="F29">
        <f t="shared" si="6"/>
        <v>1</v>
      </c>
    </row>
    <row r="30" spans="1:7" x14ac:dyDescent="0.3">
      <c r="A30">
        <v>18</v>
      </c>
      <c r="B30">
        <f t="shared" si="4"/>
        <v>1</v>
      </c>
      <c r="C30">
        <f t="shared" si="5"/>
        <v>3</v>
      </c>
      <c r="F30">
        <f t="shared" si="6"/>
        <v>1</v>
      </c>
    </row>
    <row r="31" spans="1:7" x14ac:dyDescent="0.3">
      <c r="A31">
        <v>19</v>
      </c>
      <c r="C31">
        <f t="shared" si="5"/>
        <v>3</v>
      </c>
      <c r="F31">
        <f t="shared" si="6"/>
        <v>1</v>
      </c>
    </row>
    <row r="32" spans="1:7" x14ac:dyDescent="0.3">
      <c r="A32">
        <v>20</v>
      </c>
      <c r="C32">
        <f t="shared" si="5"/>
        <v>3</v>
      </c>
    </row>
    <row r="33" spans="1:1" x14ac:dyDescent="0.3">
      <c r="A33">
        <v>21</v>
      </c>
    </row>
    <row r="34" spans="1:1" x14ac:dyDescent="0.3">
      <c r="A34">
        <v>22</v>
      </c>
    </row>
    <row r="35" spans="1:1" x14ac:dyDescent="0.3">
      <c r="A35">
        <v>23</v>
      </c>
    </row>
    <row r="36" spans="1:1" x14ac:dyDescent="0.3">
      <c r="A36">
        <v>24</v>
      </c>
    </row>
    <row r="37" spans="1:1" x14ac:dyDescent="0.3">
      <c r="A37">
        <v>25</v>
      </c>
    </row>
    <row r="38" spans="1:1" x14ac:dyDescent="0.3">
      <c r="A38">
        <v>26</v>
      </c>
    </row>
    <row r="39" spans="1:1" x14ac:dyDescent="0.3">
      <c r="A39">
        <v>27</v>
      </c>
    </row>
    <row r="40" spans="1:1" x14ac:dyDescent="0.3">
      <c r="A40">
        <v>28</v>
      </c>
    </row>
    <row r="41" spans="1:1" x14ac:dyDescent="0.3">
      <c r="A41">
        <v>29</v>
      </c>
    </row>
    <row r="42" spans="1:1" x14ac:dyDescent="0.3">
      <c r="A42">
        <v>30</v>
      </c>
    </row>
    <row r="43" spans="1:1" x14ac:dyDescent="0.3">
      <c r="A43">
        <v>31</v>
      </c>
    </row>
    <row r="44" spans="1:1" x14ac:dyDescent="0.3">
      <c r="A44">
        <v>32</v>
      </c>
    </row>
    <row r="45" spans="1:1" x14ac:dyDescent="0.3">
      <c r="A45">
        <v>33</v>
      </c>
    </row>
    <row r="46" spans="1:1" x14ac:dyDescent="0.3">
      <c r="A46">
        <v>34</v>
      </c>
    </row>
    <row r="47" spans="1:1" x14ac:dyDescent="0.3">
      <c r="A47">
        <v>35</v>
      </c>
    </row>
    <row r="48" spans="1:1" x14ac:dyDescent="0.3">
      <c r="A48">
        <v>36</v>
      </c>
    </row>
    <row r="49" spans="1:1" x14ac:dyDescent="0.3">
      <c r="A49">
        <v>37</v>
      </c>
    </row>
    <row r="50" spans="1:1" x14ac:dyDescent="0.3">
      <c r="A50">
        <v>38</v>
      </c>
    </row>
    <row r="51" spans="1:1" x14ac:dyDescent="0.3">
      <c r="A51">
        <v>39</v>
      </c>
    </row>
    <row r="52" spans="1:1" x14ac:dyDescent="0.3">
      <c r="A52">
        <v>40</v>
      </c>
    </row>
    <row r="53" spans="1:1" x14ac:dyDescent="0.3">
      <c r="A53">
        <v>41</v>
      </c>
    </row>
    <row r="54" spans="1:1" x14ac:dyDescent="0.3">
      <c r="A54">
        <v>42</v>
      </c>
    </row>
    <row r="55" spans="1:1" x14ac:dyDescent="0.3">
      <c r="A55">
        <v>43</v>
      </c>
    </row>
    <row r="56" spans="1:1" x14ac:dyDescent="0.3">
      <c r="A56">
        <v>44</v>
      </c>
    </row>
    <row r="57" spans="1:1" x14ac:dyDescent="0.3">
      <c r="A57">
        <v>45</v>
      </c>
    </row>
    <row r="58" spans="1:1" x14ac:dyDescent="0.3">
      <c r="A58">
        <v>46</v>
      </c>
    </row>
    <row r="59" spans="1:1" x14ac:dyDescent="0.3">
      <c r="A59">
        <v>47</v>
      </c>
    </row>
    <row r="60" spans="1:1" x14ac:dyDescent="0.3">
      <c r="A60">
        <v>48</v>
      </c>
    </row>
    <row r="61" spans="1:1" x14ac:dyDescent="0.3">
      <c r="A61">
        <v>49</v>
      </c>
    </row>
    <row r="62" spans="1:1" x14ac:dyDescent="0.3">
      <c r="A62">
        <v>50</v>
      </c>
    </row>
    <row r="63" spans="1:1" x14ac:dyDescent="0.3">
      <c r="A63">
        <v>51</v>
      </c>
    </row>
    <row r="64" spans="1:1" x14ac:dyDescent="0.3">
      <c r="A64">
        <v>52</v>
      </c>
    </row>
    <row r="65" spans="1:1" x14ac:dyDescent="0.3">
      <c r="A65">
        <v>53</v>
      </c>
    </row>
    <row r="66" spans="1:1" x14ac:dyDescent="0.3">
      <c r="A66">
        <v>54</v>
      </c>
    </row>
    <row r="67" spans="1:1" x14ac:dyDescent="0.3">
      <c r="A67">
        <v>55</v>
      </c>
    </row>
    <row r="68" spans="1:1" x14ac:dyDescent="0.3">
      <c r="A68">
        <v>56</v>
      </c>
    </row>
    <row r="69" spans="1:1" x14ac:dyDescent="0.3">
      <c r="A69">
        <v>57</v>
      </c>
    </row>
    <row r="70" spans="1:1" x14ac:dyDescent="0.3">
      <c r="A70">
        <v>58</v>
      </c>
    </row>
  </sheetData>
  <pageMargins left="0.7" right="0.7" top="0.75" bottom="0.75" header="0.3" footer="0.3"/>
  <headerFooter>
    <oddHeader>&amp;C&amp;"Aptos"&amp;12&amp;K008000 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37A2-CFC7-457B-B3A3-32569C0491C9}">
  <dimension ref="A1:M264"/>
  <sheetViews>
    <sheetView showGridLines="0" tabSelected="1" topLeftCell="A77" zoomScale="124" zoomScaleNormal="220" workbookViewId="0">
      <selection activeCell="A192" sqref="A192:XFD192"/>
    </sheetView>
  </sheetViews>
  <sheetFormatPr defaultRowHeight="14.4" x14ac:dyDescent="0.3"/>
  <cols>
    <col min="1" max="1" width="13.88671875" bestFit="1" customWidth="1"/>
    <col min="2" max="2" width="16.5546875" customWidth="1"/>
    <col min="3" max="3" width="36.88671875" customWidth="1"/>
    <col min="10" max="10" width="21.5546875" customWidth="1"/>
    <col min="11" max="11" width="17.44140625" bestFit="1" customWidth="1"/>
  </cols>
  <sheetData>
    <row r="1" spans="1:11" x14ac:dyDescent="0.3">
      <c r="D1" t="s">
        <v>501</v>
      </c>
      <c r="E1" t="s">
        <v>502</v>
      </c>
      <c r="F1" t="s">
        <v>503</v>
      </c>
      <c r="G1" t="s">
        <v>504</v>
      </c>
      <c r="H1" t="s">
        <v>512</v>
      </c>
    </row>
    <row r="2" spans="1:11" x14ac:dyDescent="0.3">
      <c r="B2" s="9" t="s">
        <v>492</v>
      </c>
    </row>
    <row r="3" spans="1:11" s="9" customFormat="1" x14ac:dyDescent="0.3">
      <c r="A3" s="16" t="s">
        <v>492</v>
      </c>
      <c r="B3" s="16" t="s">
        <v>493</v>
      </c>
      <c r="C3" s="16" t="s">
        <v>607</v>
      </c>
      <c r="D3" s="16" t="s">
        <v>501</v>
      </c>
      <c r="E3" s="16" t="s">
        <v>502</v>
      </c>
      <c r="F3" s="16" t="s">
        <v>503</v>
      </c>
      <c r="G3" s="16" t="s">
        <v>504</v>
      </c>
      <c r="H3" s="16" t="s">
        <v>512</v>
      </c>
      <c r="J3" s="2"/>
      <c r="K3"/>
    </row>
    <row r="4" spans="1:11" x14ac:dyDescent="0.3">
      <c r="C4" s="22" t="s">
        <v>393</v>
      </c>
      <c r="D4" s="23"/>
      <c r="E4" s="23">
        <v>4</v>
      </c>
      <c r="F4" s="23">
        <v>6</v>
      </c>
      <c r="G4" s="23">
        <v>6</v>
      </c>
      <c r="H4" s="23">
        <f t="shared" ref="H4:H10" si="0">SUM(D4:G4)</f>
        <v>16</v>
      </c>
      <c r="J4" s="2"/>
    </row>
    <row r="5" spans="1:11" x14ac:dyDescent="0.3">
      <c r="C5" s="22" t="s">
        <v>182</v>
      </c>
      <c r="D5" s="23"/>
      <c r="E5" s="23">
        <v>2</v>
      </c>
      <c r="F5" s="23">
        <v>2</v>
      </c>
      <c r="G5" s="23">
        <v>3</v>
      </c>
      <c r="H5" s="23">
        <f t="shared" si="0"/>
        <v>7</v>
      </c>
      <c r="J5" s="2"/>
    </row>
    <row r="6" spans="1:11" x14ac:dyDescent="0.3">
      <c r="C6" s="32" t="s">
        <v>551</v>
      </c>
      <c r="D6" s="23">
        <v>2</v>
      </c>
      <c r="E6" s="23"/>
      <c r="F6" s="23">
        <v>2</v>
      </c>
      <c r="G6" s="23"/>
      <c r="H6" s="23">
        <f t="shared" si="0"/>
        <v>4</v>
      </c>
      <c r="J6" s="2"/>
    </row>
    <row r="7" spans="1:11" x14ac:dyDescent="0.3">
      <c r="C7" s="11" t="s">
        <v>549</v>
      </c>
      <c r="D7">
        <v>1</v>
      </c>
      <c r="F7">
        <v>1</v>
      </c>
      <c r="G7">
        <v>2</v>
      </c>
      <c r="H7">
        <f>SUM(D7:G7)</f>
        <v>4</v>
      </c>
    </row>
    <row r="8" spans="1:11" x14ac:dyDescent="0.3">
      <c r="C8" s="2" t="s">
        <v>670</v>
      </c>
      <c r="F8">
        <v>3</v>
      </c>
      <c r="H8">
        <f t="shared" si="0"/>
        <v>3</v>
      </c>
      <c r="J8" s="2"/>
    </row>
    <row r="9" spans="1:11" x14ac:dyDescent="0.3">
      <c r="C9" s="2" t="s">
        <v>191</v>
      </c>
      <c r="E9">
        <v>1</v>
      </c>
      <c r="F9">
        <v>1</v>
      </c>
      <c r="H9">
        <f t="shared" si="0"/>
        <v>2</v>
      </c>
      <c r="J9" s="2"/>
    </row>
    <row r="10" spans="1:11" x14ac:dyDescent="0.3">
      <c r="C10" s="2" t="s">
        <v>386</v>
      </c>
      <c r="E10">
        <v>1</v>
      </c>
      <c r="H10">
        <f t="shared" si="0"/>
        <v>1</v>
      </c>
    </row>
    <row r="11" spans="1:11" x14ac:dyDescent="0.3">
      <c r="C11" s="11"/>
    </row>
    <row r="12" spans="1:11" s="9" customFormat="1" x14ac:dyDescent="0.3">
      <c r="A12" s="16" t="s">
        <v>492</v>
      </c>
      <c r="B12" s="16" t="s">
        <v>494</v>
      </c>
      <c r="C12" s="16" t="s">
        <v>607</v>
      </c>
      <c r="D12" s="16" t="s">
        <v>501</v>
      </c>
      <c r="E12" s="16" t="s">
        <v>502</v>
      </c>
      <c r="F12" s="16" t="s">
        <v>503</v>
      </c>
      <c r="G12" s="16" t="s">
        <v>504</v>
      </c>
      <c r="H12" s="16" t="s">
        <v>512</v>
      </c>
    </row>
    <row r="13" spans="1:11" x14ac:dyDescent="0.3">
      <c r="C13" s="22" t="s">
        <v>21</v>
      </c>
      <c r="D13" s="23"/>
      <c r="E13" s="23">
        <v>6</v>
      </c>
      <c r="F13" s="23">
        <v>10</v>
      </c>
      <c r="G13" s="23">
        <v>7</v>
      </c>
      <c r="H13" s="23">
        <f t="shared" ref="H13:H36" si="1">SUM(D13:G13)</f>
        <v>23</v>
      </c>
      <c r="J13" s="2"/>
    </row>
    <row r="14" spans="1:11" x14ac:dyDescent="0.3">
      <c r="C14" s="22" t="s">
        <v>176</v>
      </c>
      <c r="D14" s="23"/>
      <c r="E14" s="23">
        <v>12</v>
      </c>
      <c r="F14" s="23">
        <v>3</v>
      </c>
      <c r="G14" s="23"/>
      <c r="H14" s="23">
        <f t="shared" si="1"/>
        <v>15</v>
      </c>
      <c r="J14" s="2"/>
    </row>
    <row r="15" spans="1:11" x14ac:dyDescent="0.3">
      <c r="C15" s="30" t="s">
        <v>474</v>
      </c>
      <c r="D15" s="23"/>
      <c r="E15" s="23"/>
      <c r="F15" s="23"/>
      <c r="G15" s="23">
        <v>14</v>
      </c>
      <c r="H15" s="23">
        <f t="shared" si="1"/>
        <v>14</v>
      </c>
      <c r="J15" s="2"/>
    </row>
    <row r="16" spans="1:11" x14ac:dyDescent="0.3">
      <c r="C16" s="2" t="s">
        <v>297</v>
      </c>
      <c r="E16">
        <v>2</v>
      </c>
      <c r="F16">
        <v>5</v>
      </c>
      <c r="G16">
        <v>5</v>
      </c>
      <c r="H16">
        <f t="shared" si="1"/>
        <v>12</v>
      </c>
      <c r="J16" s="2"/>
    </row>
    <row r="17" spans="3:10" x14ac:dyDescent="0.3">
      <c r="C17" s="11" t="s">
        <v>138</v>
      </c>
      <c r="D17">
        <v>6</v>
      </c>
      <c r="H17">
        <f t="shared" si="1"/>
        <v>6</v>
      </c>
      <c r="J17" s="2"/>
    </row>
    <row r="18" spans="3:10" x14ac:dyDescent="0.3">
      <c r="C18" s="2" t="s">
        <v>188</v>
      </c>
      <c r="E18">
        <v>4</v>
      </c>
      <c r="H18">
        <f t="shared" si="1"/>
        <v>4</v>
      </c>
      <c r="J18" s="2"/>
    </row>
    <row r="19" spans="3:10" x14ac:dyDescent="0.3">
      <c r="C19" s="2" t="s">
        <v>428</v>
      </c>
      <c r="D19">
        <v>2</v>
      </c>
      <c r="E19">
        <v>2</v>
      </c>
      <c r="H19">
        <f t="shared" si="1"/>
        <v>4</v>
      </c>
      <c r="J19" s="2"/>
    </row>
    <row r="20" spans="3:10" x14ac:dyDescent="0.3">
      <c r="C20" s="11" t="s">
        <v>539</v>
      </c>
      <c r="D20">
        <v>3</v>
      </c>
      <c r="H20">
        <f t="shared" si="1"/>
        <v>3</v>
      </c>
      <c r="J20" s="2"/>
    </row>
    <row r="21" spans="3:10" x14ac:dyDescent="0.3">
      <c r="C21" s="2" t="s">
        <v>675</v>
      </c>
      <c r="F21">
        <v>3</v>
      </c>
      <c r="H21">
        <f t="shared" si="1"/>
        <v>3</v>
      </c>
      <c r="J21" s="2"/>
    </row>
    <row r="22" spans="3:10" x14ac:dyDescent="0.3">
      <c r="C22" s="2" t="s">
        <v>266</v>
      </c>
      <c r="D22">
        <v>1</v>
      </c>
      <c r="E22">
        <v>2</v>
      </c>
      <c r="H22">
        <f t="shared" si="1"/>
        <v>3</v>
      </c>
      <c r="J22" s="2"/>
    </row>
    <row r="23" spans="3:10" x14ac:dyDescent="0.3">
      <c r="C23" s="2" t="s">
        <v>276</v>
      </c>
      <c r="E23">
        <v>3</v>
      </c>
      <c r="H23">
        <f t="shared" si="1"/>
        <v>3</v>
      </c>
      <c r="J23" s="2"/>
    </row>
    <row r="24" spans="3:10" x14ac:dyDescent="0.3">
      <c r="C24" s="2" t="s">
        <v>661</v>
      </c>
      <c r="F24">
        <v>2</v>
      </c>
      <c r="H24">
        <f t="shared" si="1"/>
        <v>2</v>
      </c>
      <c r="J24" s="2"/>
    </row>
    <row r="25" spans="3:10" x14ac:dyDescent="0.3">
      <c r="C25" s="11" t="s">
        <v>528</v>
      </c>
      <c r="D25">
        <v>1</v>
      </c>
      <c r="F25">
        <v>1</v>
      </c>
      <c r="H25">
        <f t="shared" si="1"/>
        <v>2</v>
      </c>
    </row>
    <row r="26" spans="3:10" x14ac:dyDescent="0.3">
      <c r="C26" s="2" t="s">
        <v>231</v>
      </c>
      <c r="E26">
        <v>2</v>
      </c>
      <c r="H26">
        <f t="shared" si="1"/>
        <v>2</v>
      </c>
    </row>
    <row r="27" spans="3:10" x14ac:dyDescent="0.3">
      <c r="C27" s="2" t="s">
        <v>658</v>
      </c>
      <c r="F27">
        <v>2</v>
      </c>
      <c r="H27">
        <f t="shared" si="1"/>
        <v>2</v>
      </c>
    </row>
    <row r="28" spans="3:10" x14ac:dyDescent="0.3">
      <c r="C28" s="11" t="s">
        <v>536</v>
      </c>
      <c r="D28">
        <v>2</v>
      </c>
      <c r="H28">
        <f t="shared" si="1"/>
        <v>2</v>
      </c>
    </row>
    <row r="29" spans="3:10" x14ac:dyDescent="0.3">
      <c r="C29" s="2" t="s">
        <v>307</v>
      </c>
      <c r="E29">
        <v>1</v>
      </c>
      <c r="H29">
        <f t="shared" si="1"/>
        <v>1</v>
      </c>
    </row>
    <row r="30" spans="3:10" x14ac:dyDescent="0.3">
      <c r="C30" s="2" t="s">
        <v>28</v>
      </c>
      <c r="E30">
        <v>1</v>
      </c>
      <c r="H30">
        <f t="shared" si="1"/>
        <v>1</v>
      </c>
    </row>
    <row r="31" spans="3:10" x14ac:dyDescent="0.3">
      <c r="C31" s="2" t="s">
        <v>691</v>
      </c>
      <c r="F31">
        <v>1</v>
      </c>
      <c r="H31">
        <f t="shared" si="1"/>
        <v>1</v>
      </c>
    </row>
    <row r="32" spans="3:10" x14ac:dyDescent="0.3">
      <c r="C32" s="2" t="s">
        <v>682</v>
      </c>
      <c r="F32">
        <v>1</v>
      </c>
      <c r="H32">
        <f t="shared" si="1"/>
        <v>1</v>
      </c>
    </row>
    <row r="33" spans="1:11" x14ac:dyDescent="0.3">
      <c r="C33" s="2" t="s">
        <v>678</v>
      </c>
      <c r="F33">
        <v>1</v>
      </c>
      <c r="H33">
        <f t="shared" si="1"/>
        <v>1</v>
      </c>
    </row>
    <row r="34" spans="1:11" x14ac:dyDescent="0.3">
      <c r="C34" s="2" t="s">
        <v>680</v>
      </c>
      <c r="F34">
        <v>1</v>
      </c>
      <c r="H34">
        <f t="shared" si="1"/>
        <v>1</v>
      </c>
    </row>
    <row r="35" spans="1:11" x14ac:dyDescent="0.3">
      <c r="C35" s="2" t="s">
        <v>391</v>
      </c>
      <c r="E35">
        <v>1</v>
      </c>
      <c r="H35">
        <f t="shared" si="1"/>
        <v>1</v>
      </c>
    </row>
    <row r="36" spans="1:11" x14ac:dyDescent="0.3">
      <c r="C36" s="2" t="s">
        <v>419</v>
      </c>
      <c r="E36">
        <v>1</v>
      </c>
      <c r="H36">
        <f t="shared" si="1"/>
        <v>1</v>
      </c>
    </row>
    <row r="37" spans="1:11" x14ac:dyDescent="0.3">
      <c r="C37" s="2"/>
    </row>
    <row r="38" spans="1:11" s="9" customFormat="1" x14ac:dyDescent="0.3">
      <c r="A38" s="16" t="s">
        <v>492</v>
      </c>
      <c r="B38" s="16" t="s">
        <v>495</v>
      </c>
      <c r="C38" s="16" t="s">
        <v>607</v>
      </c>
      <c r="D38" s="16" t="s">
        <v>501</v>
      </c>
      <c r="E38" s="16" t="s">
        <v>502</v>
      </c>
      <c r="F38" s="16" t="s">
        <v>503</v>
      </c>
      <c r="G38" s="16" t="s">
        <v>504</v>
      </c>
      <c r="H38" s="16" t="s">
        <v>512</v>
      </c>
    </row>
    <row r="39" spans="1:11" x14ac:dyDescent="0.3">
      <c r="C39" s="22" t="s">
        <v>55</v>
      </c>
      <c r="D39" s="23"/>
      <c r="E39" s="23">
        <v>2</v>
      </c>
      <c r="F39" s="23">
        <v>4</v>
      </c>
      <c r="G39" s="23">
        <v>3</v>
      </c>
      <c r="H39" s="23">
        <f>SUM(D39:G39)</f>
        <v>9</v>
      </c>
    </row>
    <row r="40" spans="1:11" x14ac:dyDescent="0.3">
      <c r="C40" s="22" t="s">
        <v>58</v>
      </c>
      <c r="D40" s="23"/>
      <c r="E40" s="23">
        <v>1</v>
      </c>
      <c r="F40" s="23">
        <v>2</v>
      </c>
      <c r="G40" s="23">
        <v>2</v>
      </c>
      <c r="H40" s="23">
        <f>SUM(D40:G40)</f>
        <v>5</v>
      </c>
      <c r="J40" s="2"/>
    </row>
    <row r="41" spans="1:11" x14ac:dyDescent="0.3">
      <c r="C41" s="22" t="s">
        <v>399</v>
      </c>
      <c r="D41" s="23"/>
      <c r="E41" s="23">
        <v>4</v>
      </c>
      <c r="F41" s="23"/>
      <c r="G41" s="23"/>
      <c r="H41" s="23">
        <f>SUM(D41:G41)</f>
        <v>4</v>
      </c>
      <c r="J41" s="2"/>
    </row>
    <row r="42" spans="1:11" x14ac:dyDescent="0.3">
      <c r="C42" s="2" t="s">
        <v>48</v>
      </c>
      <c r="D42">
        <v>1</v>
      </c>
      <c r="E42">
        <v>1</v>
      </c>
      <c r="F42">
        <v>1</v>
      </c>
      <c r="G42">
        <v>1</v>
      </c>
      <c r="H42">
        <f>SUM(D42:G42)</f>
        <v>4</v>
      </c>
      <c r="J42" s="2"/>
    </row>
    <row r="43" spans="1:11" x14ac:dyDescent="0.3">
      <c r="C43" s="2" t="s">
        <v>688</v>
      </c>
      <c r="F43">
        <v>1</v>
      </c>
      <c r="H43">
        <f>SUM(D43:G43)</f>
        <v>1</v>
      </c>
      <c r="J43" s="2"/>
    </row>
    <row r="44" spans="1:11" x14ac:dyDescent="0.3">
      <c r="C44" s="2"/>
      <c r="J44" s="2"/>
    </row>
    <row r="45" spans="1:11" s="9" customFormat="1" x14ac:dyDescent="0.3">
      <c r="A45" s="16" t="s">
        <v>492</v>
      </c>
      <c r="B45" s="16" t="s">
        <v>496</v>
      </c>
      <c r="C45" s="16" t="s">
        <v>607</v>
      </c>
      <c r="D45" s="16" t="s">
        <v>501</v>
      </c>
      <c r="E45" s="16" t="s">
        <v>502</v>
      </c>
      <c r="F45" s="16" t="s">
        <v>503</v>
      </c>
      <c r="G45" s="16" t="s">
        <v>504</v>
      </c>
      <c r="H45" s="16" t="s">
        <v>512</v>
      </c>
      <c r="J45" s="2"/>
      <c r="K45"/>
    </row>
    <row r="46" spans="1:11" x14ac:dyDescent="0.3">
      <c r="C46" s="22" t="s">
        <v>318</v>
      </c>
      <c r="D46" s="23">
        <v>2</v>
      </c>
      <c r="E46" s="23">
        <v>10</v>
      </c>
      <c r="F46" s="23">
        <v>8</v>
      </c>
      <c r="G46" s="23">
        <v>7</v>
      </c>
      <c r="H46" s="23">
        <f t="shared" ref="H46:H59" si="2">SUM(D46:G46)</f>
        <v>27</v>
      </c>
      <c r="K46" s="2"/>
    </row>
    <row r="47" spans="1:11" x14ac:dyDescent="0.3">
      <c r="C47" s="30" t="s">
        <v>780</v>
      </c>
      <c r="D47" s="23"/>
      <c r="E47" s="23"/>
      <c r="F47" s="23"/>
      <c r="G47" s="23"/>
      <c r="H47" s="23">
        <v>13</v>
      </c>
      <c r="K47" s="2"/>
    </row>
    <row r="48" spans="1:11" x14ac:dyDescent="0.3">
      <c r="C48" s="22" t="s">
        <v>63</v>
      </c>
      <c r="D48" s="23"/>
      <c r="E48" s="23">
        <v>5</v>
      </c>
      <c r="F48" s="23">
        <v>3</v>
      </c>
      <c r="G48" s="23">
        <v>3</v>
      </c>
      <c r="H48" s="23">
        <f t="shared" si="2"/>
        <v>11</v>
      </c>
      <c r="K48" s="2"/>
    </row>
    <row r="49" spans="1:11" x14ac:dyDescent="0.3">
      <c r="C49" s="2" t="s">
        <v>208</v>
      </c>
      <c r="D49">
        <v>1</v>
      </c>
      <c r="E49">
        <v>3</v>
      </c>
      <c r="F49">
        <v>2</v>
      </c>
      <c r="G49">
        <v>2</v>
      </c>
      <c r="H49">
        <f t="shared" si="2"/>
        <v>8</v>
      </c>
      <c r="K49" s="2"/>
    </row>
    <row r="50" spans="1:11" x14ac:dyDescent="0.3">
      <c r="C50" s="2" t="s">
        <v>108</v>
      </c>
      <c r="E50">
        <v>2</v>
      </c>
      <c r="F50">
        <v>4</v>
      </c>
      <c r="H50">
        <f t="shared" si="2"/>
        <v>6</v>
      </c>
      <c r="K50" s="2"/>
    </row>
    <row r="51" spans="1:11" x14ac:dyDescent="0.3">
      <c r="C51" s="2" t="s">
        <v>112</v>
      </c>
      <c r="E51">
        <v>3</v>
      </c>
      <c r="H51">
        <f t="shared" si="2"/>
        <v>3</v>
      </c>
      <c r="K51" s="2"/>
    </row>
    <row r="52" spans="1:11" x14ac:dyDescent="0.3">
      <c r="C52" s="2" t="s">
        <v>334</v>
      </c>
      <c r="E52">
        <v>2</v>
      </c>
      <c r="H52">
        <f t="shared" si="2"/>
        <v>2</v>
      </c>
      <c r="K52" s="2"/>
    </row>
    <row r="53" spans="1:11" x14ac:dyDescent="0.3">
      <c r="C53" s="2" t="s">
        <v>99</v>
      </c>
      <c r="E53">
        <v>1</v>
      </c>
      <c r="F53">
        <v>1</v>
      </c>
      <c r="H53">
        <f t="shared" si="2"/>
        <v>2</v>
      </c>
      <c r="K53" s="2"/>
    </row>
    <row r="54" spans="1:11" x14ac:dyDescent="0.3">
      <c r="C54" s="2" t="s">
        <v>388</v>
      </c>
      <c r="F54">
        <v>2</v>
      </c>
      <c r="H54">
        <f t="shared" si="2"/>
        <v>2</v>
      </c>
      <c r="K54" s="2"/>
    </row>
    <row r="55" spans="1:11" x14ac:dyDescent="0.3">
      <c r="C55" s="2" t="s">
        <v>251</v>
      </c>
      <c r="E55">
        <v>1</v>
      </c>
      <c r="H55">
        <f t="shared" si="2"/>
        <v>1</v>
      </c>
    </row>
    <row r="56" spans="1:11" x14ac:dyDescent="0.3">
      <c r="C56" s="2" t="s">
        <v>151</v>
      </c>
      <c r="E56">
        <v>1</v>
      </c>
      <c r="H56">
        <f t="shared" si="2"/>
        <v>1</v>
      </c>
    </row>
    <row r="57" spans="1:11" x14ac:dyDescent="0.3">
      <c r="C57" s="2" t="s">
        <v>364</v>
      </c>
      <c r="E57">
        <v>1</v>
      </c>
      <c r="H57">
        <f t="shared" si="2"/>
        <v>1</v>
      </c>
    </row>
    <row r="58" spans="1:11" x14ac:dyDescent="0.3">
      <c r="C58" s="2" t="s">
        <v>664</v>
      </c>
      <c r="F58">
        <v>1</v>
      </c>
      <c r="H58">
        <f t="shared" si="2"/>
        <v>1</v>
      </c>
    </row>
    <row r="59" spans="1:11" x14ac:dyDescent="0.3">
      <c r="C59" s="2" t="s">
        <v>665</v>
      </c>
      <c r="F59">
        <v>1</v>
      </c>
      <c r="H59">
        <f t="shared" si="2"/>
        <v>1</v>
      </c>
    </row>
    <row r="60" spans="1:11" x14ac:dyDescent="0.3">
      <c r="C60" s="2"/>
    </row>
    <row r="61" spans="1:11" s="9" customFormat="1" x14ac:dyDescent="0.3">
      <c r="A61" s="16" t="s">
        <v>492</v>
      </c>
      <c r="B61" s="16" t="s">
        <v>497</v>
      </c>
      <c r="C61" s="16" t="s">
        <v>607</v>
      </c>
      <c r="D61" s="16" t="s">
        <v>501</v>
      </c>
      <c r="E61" s="16" t="s">
        <v>502</v>
      </c>
      <c r="F61" s="16" t="s">
        <v>503</v>
      </c>
      <c r="G61" s="16" t="s">
        <v>504</v>
      </c>
      <c r="H61" s="16" t="s">
        <v>512</v>
      </c>
    </row>
    <row r="62" spans="1:11" x14ac:dyDescent="0.3">
      <c r="C62" s="22" t="s">
        <v>38</v>
      </c>
      <c r="D62" s="23"/>
      <c r="E62" s="23"/>
      <c r="F62" s="23">
        <v>5</v>
      </c>
      <c r="G62" s="23">
        <v>5</v>
      </c>
      <c r="H62" s="23">
        <f t="shared" ref="H62:H69" si="3">SUM(D62:G62)</f>
        <v>10</v>
      </c>
    </row>
    <row r="63" spans="1:11" x14ac:dyDescent="0.3">
      <c r="C63" s="22" t="s">
        <v>197</v>
      </c>
      <c r="D63" s="23"/>
      <c r="E63" s="23">
        <v>4</v>
      </c>
      <c r="F63" s="23">
        <v>3</v>
      </c>
      <c r="G63" s="23">
        <v>2</v>
      </c>
      <c r="H63" s="23">
        <f t="shared" si="3"/>
        <v>9</v>
      </c>
      <c r="J63" s="2"/>
    </row>
    <row r="64" spans="1:11" x14ac:dyDescent="0.3">
      <c r="C64" s="22" t="s">
        <v>767</v>
      </c>
      <c r="D64" s="23"/>
      <c r="E64" s="23"/>
      <c r="F64" s="23"/>
      <c r="G64" s="23">
        <v>9</v>
      </c>
      <c r="H64" s="23">
        <f t="shared" si="3"/>
        <v>9</v>
      </c>
      <c r="J64" s="2"/>
    </row>
    <row r="65" spans="1:10" x14ac:dyDescent="0.3">
      <c r="C65" s="2" t="s">
        <v>80</v>
      </c>
      <c r="E65">
        <v>2</v>
      </c>
      <c r="F65">
        <v>2</v>
      </c>
      <c r="G65">
        <v>2</v>
      </c>
      <c r="H65">
        <f t="shared" si="3"/>
        <v>6</v>
      </c>
      <c r="J65" s="2"/>
    </row>
    <row r="66" spans="1:10" x14ac:dyDescent="0.3">
      <c r="C66" s="2" t="s">
        <v>286</v>
      </c>
      <c r="E66">
        <v>1</v>
      </c>
      <c r="H66">
        <f t="shared" si="3"/>
        <v>1</v>
      </c>
    </row>
    <row r="67" spans="1:10" x14ac:dyDescent="0.3">
      <c r="C67" s="2" t="s">
        <v>241</v>
      </c>
      <c r="E67">
        <v>1</v>
      </c>
      <c r="H67">
        <f t="shared" si="3"/>
        <v>1</v>
      </c>
    </row>
    <row r="68" spans="1:10" x14ac:dyDescent="0.3">
      <c r="C68" s="2" t="s">
        <v>667</v>
      </c>
      <c r="F68">
        <v>1</v>
      </c>
      <c r="H68">
        <f t="shared" si="3"/>
        <v>1</v>
      </c>
      <c r="J68" s="2"/>
    </row>
    <row r="69" spans="1:10" x14ac:dyDescent="0.3">
      <c r="C69" s="2" t="s">
        <v>673</v>
      </c>
      <c r="F69">
        <v>1</v>
      </c>
      <c r="H69">
        <f t="shared" si="3"/>
        <v>1</v>
      </c>
      <c r="J69" s="2"/>
    </row>
    <row r="70" spans="1:10" x14ac:dyDescent="0.3">
      <c r="C70" s="2"/>
      <c r="J70" s="2"/>
    </row>
    <row r="71" spans="1:10" x14ac:dyDescent="0.3">
      <c r="C71" s="2"/>
      <c r="J71" s="2"/>
    </row>
    <row r="72" spans="1:10" s="9" customFormat="1" x14ac:dyDescent="0.3">
      <c r="A72" s="16" t="s">
        <v>492</v>
      </c>
      <c r="B72" s="16" t="s">
        <v>498</v>
      </c>
      <c r="C72" s="16" t="s">
        <v>607</v>
      </c>
      <c r="D72" s="16" t="s">
        <v>501</v>
      </c>
      <c r="E72" s="16" t="s">
        <v>502</v>
      </c>
      <c r="F72" s="16" t="s">
        <v>503</v>
      </c>
      <c r="G72" s="16" t="s">
        <v>504</v>
      </c>
      <c r="H72" s="16" t="s">
        <v>512</v>
      </c>
    </row>
    <row r="73" spans="1:10" s="9" customFormat="1" x14ac:dyDescent="0.3">
      <c r="C73" s="25" t="s">
        <v>14</v>
      </c>
      <c r="D73" s="25"/>
      <c r="E73" s="25"/>
      <c r="F73" s="25"/>
      <c r="G73" s="25">
        <v>17</v>
      </c>
      <c r="H73" s="23">
        <f t="shared" ref="H73:H80" si="4">SUM(D73:G73)</f>
        <v>17</v>
      </c>
    </row>
    <row r="74" spans="1:10" x14ac:dyDescent="0.3">
      <c r="C74" s="22" t="s">
        <v>351</v>
      </c>
      <c r="D74" s="23"/>
      <c r="E74" s="23"/>
      <c r="F74" s="23">
        <v>4</v>
      </c>
      <c r="G74" s="23">
        <v>9</v>
      </c>
      <c r="H74" s="23">
        <f>SUM(D74:G74)</f>
        <v>13</v>
      </c>
      <c r="J74" s="2"/>
    </row>
    <row r="75" spans="1:10" x14ac:dyDescent="0.3">
      <c r="C75" s="22" t="s">
        <v>145</v>
      </c>
      <c r="D75" s="23"/>
      <c r="E75" s="23">
        <v>3</v>
      </c>
      <c r="F75" s="23">
        <v>2</v>
      </c>
      <c r="G75" s="23">
        <v>6</v>
      </c>
      <c r="H75" s="23">
        <f t="shared" si="4"/>
        <v>11</v>
      </c>
      <c r="J75" s="2"/>
    </row>
    <row r="76" spans="1:10" x14ac:dyDescent="0.3">
      <c r="C76" s="2" t="s">
        <v>361</v>
      </c>
      <c r="E76">
        <v>2</v>
      </c>
      <c r="H76">
        <f t="shared" si="4"/>
        <v>2</v>
      </c>
    </row>
    <row r="77" spans="1:10" x14ac:dyDescent="0.3">
      <c r="C77" s="2" t="s">
        <v>293</v>
      </c>
      <c r="E77">
        <v>1</v>
      </c>
      <c r="H77">
        <f t="shared" si="4"/>
        <v>1</v>
      </c>
    </row>
    <row r="78" spans="1:10" x14ac:dyDescent="0.3">
      <c r="C78" s="2" t="s">
        <v>606</v>
      </c>
      <c r="D78">
        <v>1</v>
      </c>
      <c r="H78">
        <f t="shared" si="4"/>
        <v>1</v>
      </c>
    </row>
    <row r="79" spans="1:10" x14ac:dyDescent="0.3">
      <c r="C79" s="2" t="s">
        <v>655</v>
      </c>
      <c r="F79">
        <v>1</v>
      </c>
      <c r="H79">
        <f t="shared" si="4"/>
        <v>1</v>
      </c>
    </row>
    <row r="80" spans="1:10" x14ac:dyDescent="0.3">
      <c r="C80" s="2" t="s">
        <v>685</v>
      </c>
      <c r="F80">
        <v>1</v>
      </c>
      <c r="H80">
        <f t="shared" si="4"/>
        <v>1</v>
      </c>
    </row>
    <row r="81" spans="1:8" x14ac:dyDescent="0.3">
      <c r="C81" s="2"/>
    </row>
    <row r="82" spans="1:8" s="9" customFormat="1" x14ac:dyDescent="0.3">
      <c r="A82" s="16" t="s">
        <v>492</v>
      </c>
      <c r="B82" s="16" t="s">
        <v>499</v>
      </c>
      <c r="C82" s="16" t="s">
        <v>607</v>
      </c>
      <c r="D82" s="16" t="s">
        <v>501</v>
      </c>
      <c r="E82" s="16" t="s">
        <v>502</v>
      </c>
      <c r="F82" s="16" t="s">
        <v>503</v>
      </c>
      <c r="G82" s="16" t="s">
        <v>504</v>
      </c>
      <c r="H82" s="16" t="s">
        <v>512</v>
      </c>
    </row>
    <row r="83" spans="1:8" x14ac:dyDescent="0.3">
      <c r="C83" s="30" t="s">
        <v>857</v>
      </c>
      <c r="D83" s="23"/>
      <c r="E83" s="23"/>
      <c r="F83" s="23"/>
      <c r="G83" s="23">
        <v>6</v>
      </c>
      <c r="H83" s="23">
        <f t="shared" ref="H83:H89" si="5">SUM(D83:G83)</f>
        <v>6</v>
      </c>
    </row>
    <row r="84" spans="1:8" x14ac:dyDescent="0.3">
      <c r="C84" s="22" t="s">
        <v>219</v>
      </c>
      <c r="D84" s="23"/>
      <c r="E84" s="23">
        <v>1</v>
      </c>
      <c r="F84" s="23">
        <v>2</v>
      </c>
      <c r="G84" s="23">
        <v>2</v>
      </c>
      <c r="H84" s="23">
        <f t="shared" si="5"/>
        <v>5</v>
      </c>
    </row>
    <row r="85" spans="1:8" x14ac:dyDescent="0.3">
      <c r="C85" s="22" t="s">
        <v>257</v>
      </c>
      <c r="D85" s="23"/>
      <c r="E85" s="23">
        <v>2</v>
      </c>
      <c r="F85" s="23">
        <v>1</v>
      </c>
      <c r="G85" s="23"/>
      <c r="H85" s="23">
        <f t="shared" si="5"/>
        <v>3</v>
      </c>
    </row>
    <row r="86" spans="1:8" x14ac:dyDescent="0.3">
      <c r="C86" s="28" t="s">
        <v>866</v>
      </c>
      <c r="G86">
        <v>3</v>
      </c>
      <c r="H86">
        <f t="shared" si="5"/>
        <v>3</v>
      </c>
    </row>
    <row r="87" spans="1:8" x14ac:dyDescent="0.3">
      <c r="C87" s="28" t="s">
        <v>673</v>
      </c>
      <c r="G87">
        <v>2</v>
      </c>
      <c r="H87">
        <f t="shared" si="5"/>
        <v>2</v>
      </c>
    </row>
    <row r="88" spans="1:8" x14ac:dyDescent="0.3">
      <c r="C88" s="28" t="s">
        <v>968</v>
      </c>
      <c r="G88">
        <v>1</v>
      </c>
      <c r="H88">
        <f t="shared" si="5"/>
        <v>1</v>
      </c>
    </row>
    <row r="89" spans="1:8" x14ac:dyDescent="0.3">
      <c r="C89" s="28" t="s">
        <v>1039</v>
      </c>
      <c r="G89">
        <v>1</v>
      </c>
      <c r="H89">
        <f t="shared" si="5"/>
        <v>1</v>
      </c>
    </row>
    <row r="90" spans="1:8" s="9" customFormat="1" x14ac:dyDescent="0.3">
      <c r="A90" s="9" t="s">
        <v>492</v>
      </c>
      <c r="B90" s="9" t="s">
        <v>500</v>
      </c>
    </row>
    <row r="91" spans="1:8" s="9" customFormat="1" x14ac:dyDescent="0.3">
      <c r="C91" s="30" t="s">
        <v>980</v>
      </c>
      <c r="D91" s="25"/>
      <c r="E91" s="25"/>
      <c r="F91" s="25"/>
      <c r="G91" s="25"/>
      <c r="H91" s="25">
        <v>2</v>
      </c>
    </row>
    <row r="92" spans="1:8" s="9" customFormat="1" x14ac:dyDescent="0.3">
      <c r="C92" s="30" t="s">
        <v>594</v>
      </c>
      <c r="D92" s="25"/>
      <c r="E92" s="25"/>
      <c r="F92" s="25"/>
      <c r="G92" s="25"/>
      <c r="H92" s="25">
        <v>1</v>
      </c>
    </row>
    <row r="94" spans="1:8" x14ac:dyDescent="0.3">
      <c r="B94" s="9" t="s">
        <v>505</v>
      </c>
    </row>
    <row r="95" spans="1:8" s="9" customFormat="1" x14ac:dyDescent="0.3">
      <c r="A95" s="16" t="s">
        <v>505</v>
      </c>
      <c r="B95" s="16" t="s">
        <v>506</v>
      </c>
      <c r="C95" s="16" t="s">
        <v>607</v>
      </c>
      <c r="D95" s="16" t="s">
        <v>501</v>
      </c>
      <c r="E95" s="16" t="s">
        <v>502</v>
      </c>
      <c r="F95" s="16" t="s">
        <v>503</v>
      </c>
      <c r="G95" s="16" t="s">
        <v>504</v>
      </c>
      <c r="H95" s="16" t="s">
        <v>512</v>
      </c>
    </row>
    <row r="96" spans="1:8" x14ac:dyDescent="0.3">
      <c r="C96" s="22" t="s">
        <v>353</v>
      </c>
      <c r="D96" s="23"/>
      <c r="E96" s="23">
        <v>9</v>
      </c>
      <c r="F96" s="23">
        <v>5</v>
      </c>
      <c r="G96" s="23">
        <v>12</v>
      </c>
      <c r="H96" s="23">
        <f t="shared" ref="H96:H111" si="6">SUM(D96:G96)</f>
        <v>26</v>
      </c>
    </row>
    <row r="97" spans="3:8" x14ac:dyDescent="0.3">
      <c r="C97" s="22" t="s">
        <v>458</v>
      </c>
      <c r="D97" s="23"/>
      <c r="E97" s="23"/>
      <c r="F97" s="23">
        <v>2</v>
      </c>
      <c r="G97" s="23">
        <v>6</v>
      </c>
      <c r="H97" s="23">
        <f t="shared" si="6"/>
        <v>8</v>
      </c>
    </row>
    <row r="98" spans="3:8" x14ac:dyDescent="0.3">
      <c r="C98" s="22" t="s">
        <v>340</v>
      </c>
      <c r="D98" s="23"/>
      <c r="E98" s="23">
        <v>5</v>
      </c>
      <c r="F98" s="23"/>
      <c r="G98" s="23"/>
      <c r="H98" s="23">
        <f t="shared" si="6"/>
        <v>5</v>
      </c>
    </row>
    <row r="99" spans="3:8" x14ac:dyDescent="0.3">
      <c r="C99" s="22" t="s">
        <v>249</v>
      </c>
      <c r="D99" s="23"/>
      <c r="E99" s="23"/>
      <c r="F99" s="23">
        <v>3</v>
      </c>
      <c r="G99" s="23">
        <v>2</v>
      </c>
      <c r="H99" s="23">
        <f t="shared" si="6"/>
        <v>5</v>
      </c>
    </row>
    <row r="100" spans="3:8" x14ac:dyDescent="0.3">
      <c r="C100" s="2" t="s">
        <v>754</v>
      </c>
      <c r="G100">
        <v>4</v>
      </c>
      <c r="H100">
        <f t="shared" si="6"/>
        <v>4</v>
      </c>
    </row>
    <row r="101" spans="3:8" x14ac:dyDescent="0.3">
      <c r="C101" s="2" t="s">
        <v>38</v>
      </c>
      <c r="E101">
        <v>3</v>
      </c>
      <c r="H101">
        <f t="shared" si="6"/>
        <v>3</v>
      </c>
    </row>
    <row r="102" spans="3:8" x14ac:dyDescent="0.3">
      <c r="C102" s="2" t="s">
        <v>755</v>
      </c>
      <c r="G102">
        <v>3</v>
      </c>
      <c r="H102">
        <f t="shared" si="6"/>
        <v>3</v>
      </c>
    </row>
    <row r="103" spans="3:8" x14ac:dyDescent="0.3">
      <c r="C103" s="2" t="s">
        <v>169</v>
      </c>
      <c r="D103">
        <v>1</v>
      </c>
      <c r="E103">
        <v>2</v>
      </c>
      <c r="H103">
        <f t="shared" si="6"/>
        <v>3</v>
      </c>
    </row>
    <row r="104" spans="3:8" x14ac:dyDescent="0.3">
      <c r="C104" s="2" t="s">
        <v>148</v>
      </c>
      <c r="E104">
        <v>2</v>
      </c>
      <c r="H104">
        <f t="shared" si="6"/>
        <v>2</v>
      </c>
    </row>
    <row r="105" spans="3:8" x14ac:dyDescent="0.3">
      <c r="C105" s="2" t="s">
        <v>436</v>
      </c>
      <c r="E105">
        <v>2</v>
      </c>
      <c r="H105">
        <f t="shared" si="6"/>
        <v>2</v>
      </c>
    </row>
    <row r="106" spans="3:8" x14ac:dyDescent="0.3">
      <c r="C106" s="11" t="s">
        <v>583</v>
      </c>
      <c r="D106">
        <v>2</v>
      </c>
      <c r="H106">
        <f t="shared" si="6"/>
        <v>2</v>
      </c>
    </row>
    <row r="107" spans="3:8" x14ac:dyDescent="0.3">
      <c r="C107" s="2" t="s">
        <v>127</v>
      </c>
      <c r="E107">
        <v>1</v>
      </c>
      <c r="H107">
        <f t="shared" si="6"/>
        <v>1</v>
      </c>
    </row>
    <row r="108" spans="3:8" x14ac:dyDescent="0.3">
      <c r="C108" s="2" t="s">
        <v>261</v>
      </c>
      <c r="E108">
        <v>1</v>
      </c>
      <c r="H108">
        <f t="shared" si="6"/>
        <v>1</v>
      </c>
    </row>
    <row r="109" spans="3:8" x14ac:dyDescent="0.3">
      <c r="C109" s="2" t="s">
        <v>482</v>
      </c>
      <c r="E109">
        <v>1</v>
      </c>
      <c r="H109">
        <f t="shared" si="6"/>
        <v>1</v>
      </c>
    </row>
    <row r="110" spans="3:8" x14ac:dyDescent="0.3">
      <c r="C110" s="2" t="s">
        <v>725</v>
      </c>
      <c r="F110">
        <v>1</v>
      </c>
      <c r="H110">
        <f t="shared" si="6"/>
        <v>1</v>
      </c>
    </row>
    <row r="111" spans="3:8" x14ac:dyDescent="0.3">
      <c r="C111" s="2" t="s">
        <v>688</v>
      </c>
      <c r="F111">
        <v>1</v>
      </c>
      <c r="H111">
        <f t="shared" si="6"/>
        <v>1</v>
      </c>
    </row>
    <row r="112" spans="3:8" x14ac:dyDescent="0.3">
      <c r="C112" s="2"/>
    </row>
    <row r="113" spans="1:10" s="9" customFormat="1" x14ac:dyDescent="0.3">
      <c r="A113" s="16" t="s">
        <v>505</v>
      </c>
      <c r="B113" s="16" t="s">
        <v>507</v>
      </c>
      <c r="C113" s="16" t="s">
        <v>607</v>
      </c>
      <c r="D113" s="16" t="s">
        <v>501</v>
      </c>
      <c r="E113" s="16" t="s">
        <v>502</v>
      </c>
      <c r="F113" s="16" t="s">
        <v>503</v>
      </c>
      <c r="G113" s="16" t="s">
        <v>504</v>
      </c>
      <c r="H113" s="16" t="s">
        <v>512</v>
      </c>
    </row>
    <row r="114" spans="1:10" x14ac:dyDescent="0.3">
      <c r="C114" s="22" t="s">
        <v>474</v>
      </c>
      <c r="D114" s="23"/>
      <c r="E114" s="23">
        <v>44</v>
      </c>
      <c r="F114" s="23"/>
      <c r="G114" s="23">
        <v>26</v>
      </c>
      <c r="H114" s="23">
        <f t="shared" ref="H114:H132" si="7">SUM(D114:G114)</f>
        <v>70</v>
      </c>
    </row>
    <row r="115" spans="1:10" x14ac:dyDescent="0.3">
      <c r="C115" s="22" t="s">
        <v>318</v>
      </c>
      <c r="D115" s="23">
        <v>12</v>
      </c>
      <c r="E115" s="23">
        <v>22</v>
      </c>
      <c r="F115" s="23">
        <v>6</v>
      </c>
      <c r="G115" s="23">
        <v>17</v>
      </c>
      <c r="H115" s="23">
        <f t="shared" si="7"/>
        <v>57</v>
      </c>
    </row>
    <row r="116" spans="1:10" x14ac:dyDescent="0.3">
      <c r="C116" s="22" t="s">
        <v>750</v>
      </c>
      <c r="D116" s="23"/>
      <c r="E116" s="23"/>
      <c r="F116" s="23"/>
      <c r="G116" s="23">
        <v>51</v>
      </c>
      <c r="H116" s="23">
        <f t="shared" si="7"/>
        <v>51</v>
      </c>
    </row>
    <row r="117" spans="1:10" x14ac:dyDescent="0.3">
      <c r="C117" s="11" t="s">
        <v>14</v>
      </c>
      <c r="D117">
        <v>6</v>
      </c>
      <c r="F117">
        <v>29</v>
      </c>
      <c r="H117">
        <f t="shared" si="7"/>
        <v>35</v>
      </c>
      <c r="J117" s="2"/>
    </row>
    <row r="118" spans="1:10" x14ac:dyDescent="0.3">
      <c r="C118" s="11" t="s">
        <v>573</v>
      </c>
      <c r="D118">
        <v>4</v>
      </c>
      <c r="F118">
        <v>15</v>
      </c>
      <c r="G118">
        <v>13</v>
      </c>
      <c r="H118">
        <f t="shared" si="7"/>
        <v>32</v>
      </c>
      <c r="J118" s="2"/>
    </row>
    <row r="119" spans="1:10" x14ac:dyDescent="0.3">
      <c r="C119" s="2" t="s">
        <v>166</v>
      </c>
      <c r="E119">
        <v>15</v>
      </c>
      <c r="F119">
        <v>10</v>
      </c>
      <c r="H119">
        <f t="shared" si="7"/>
        <v>25</v>
      </c>
      <c r="J119" s="2"/>
    </row>
    <row r="120" spans="1:10" x14ac:dyDescent="0.3">
      <c r="C120" s="2" t="s">
        <v>472</v>
      </c>
      <c r="E120">
        <v>9</v>
      </c>
      <c r="F120">
        <v>7</v>
      </c>
      <c r="H120">
        <f t="shared" si="7"/>
        <v>16</v>
      </c>
      <c r="J120" s="2"/>
    </row>
    <row r="121" spans="1:10" x14ac:dyDescent="0.3">
      <c r="C121" s="2" t="s">
        <v>351</v>
      </c>
      <c r="E121">
        <v>11</v>
      </c>
      <c r="H121">
        <f t="shared" si="7"/>
        <v>11</v>
      </c>
      <c r="J121" s="2"/>
    </row>
    <row r="122" spans="1:10" x14ac:dyDescent="0.3">
      <c r="C122" s="2" t="s">
        <v>179</v>
      </c>
      <c r="D122">
        <v>2</v>
      </c>
      <c r="E122">
        <v>3</v>
      </c>
      <c r="F122">
        <v>5</v>
      </c>
      <c r="H122">
        <f t="shared" si="7"/>
        <v>10</v>
      </c>
      <c r="J122" s="2"/>
    </row>
    <row r="123" spans="1:10" x14ac:dyDescent="0.3">
      <c r="C123" s="2" t="s">
        <v>284</v>
      </c>
      <c r="E123">
        <v>7</v>
      </c>
      <c r="H123">
        <f t="shared" si="7"/>
        <v>7</v>
      </c>
      <c r="J123" s="2"/>
    </row>
    <row r="124" spans="1:10" x14ac:dyDescent="0.3">
      <c r="C124" s="2" t="s">
        <v>163</v>
      </c>
      <c r="E124">
        <v>3</v>
      </c>
      <c r="F124">
        <v>4</v>
      </c>
      <c r="H124">
        <f t="shared" si="7"/>
        <v>7</v>
      </c>
      <c r="J124" s="2"/>
    </row>
    <row r="125" spans="1:10" x14ac:dyDescent="0.3">
      <c r="C125" s="2" t="s">
        <v>205</v>
      </c>
      <c r="E125">
        <v>6</v>
      </c>
      <c r="H125">
        <f t="shared" si="7"/>
        <v>6</v>
      </c>
      <c r="J125" s="2"/>
    </row>
    <row r="126" spans="1:10" x14ac:dyDescent="0.3">
      <c r="C126" s="2" t="s">
        <v>244</v>
      </c>
      <c r="E126">
        <v>6</v>
      </c>
      <c r="H126">
        <f t="shared" si="7"/>
        <v>6</v>
      </c>
      <c r="J126" s="2"/>
    </row>
    <row r="127" spans="1:10" x14ac:dyDescent="0.3">
      <c r="C127" s="2" t="s">
        <v>183</v>
      </c>
      <c r="E127">
        <v>2</v>
      </c>
      <c r="F127">
        <v>3</v>
      </c>
      <c r="H127">
        <f t="shared" si="7"/>
        <v>5</v>
      </c>
      <c r="J127" s="2"/>
    </row>
    <row r="128" spans="1:10" x14ac:dyDescent="0.3">
      <c r="C128" s="2" t="s">
        <v>452</v>
      </c>
      <c r="E128">
        <v>5</v>
      </c>
      <c r="H128">
        <f t="shared" si="7"/>
        <v>5</v>
      </c>
      <c r="J128" s="2"/>
    </row>
    <row r="129" spans="3:10" x14ac:dyDescent="0.3">
      <c r="C129" s="2" t="s">
        <v>121</v>
      </c>
      <c r="E129">
        <v>3</v>
      </c>
      <c r="F129">
        <v>2</v>
      </c>
      <c r="H129">
        <f t="shared" si="7"/>
        <v>5</v>
      </c>
      <c r="J129" s="2"/>
    </row>
    <row r="130" spans="3:10" x14ac:dyDescent="0.3">
      <c r="C130" s="2" t="s">
        <v>477</v>
      </c>
      <c r="E130">
        <v>3</v>
      </c>
      <c r="F130">
        <v>2</v>
      </c>
      <c r="H130">
        <f t="shared" si="7"/>
        <v>5</v>
      </c>
      <c r="J130" s="2"/>
    </row>
    <row r="131" spans="3:10" x14ac:dyDescent="0.3">
      <c r="C131" s="2" t="s">
        <v>720</v>
      </c>
      <c r="F131">
        <v>4</v>
      </c>
      <c r="H131">
        <f t="shared" si="7"/>
        <v>4</v>
      </c>
      <c r="J131" s="2"/>
    </row>
    <row r="132" spans="3:10" x14ac:dyDescent="0.3">
      <c r="C132" s="2" t="s">
        <v>172</v>
      </c>
      <c r="E132">
        <v>4</v>
      </c>
      <c r="H132">
        <f t="shared" si="7"/>
        <v>4</v>
      </c>
      <c r="J132" s="2"/>
    </row>
    <row r="133" spans="3:10" x14ac:dyDescent="0.3">
      <c r="C133" s="2" t="s">
        <v>223</v>
      </c>
      <c r="D133">
        <v>2</v>
      </c>
      <c r="E133">
        <v>2</v>
      </c>
      <c r="H133">
        <f t="shared" ref="H133:H146" si="8">SUM(D133:G133)</f>
        <v>4</v>
      </c>
      <c r="J133" s="2"/>
    </row>
    <row r="134" spans="3:10" x14ac:dyDescent="0.3">
      <c r="C134" s="2" t="s">
        <v>388</v>
      </c>
      <c r="E134">
        <v>4</v>
      </c>
      <c r="H134">
        <f t="shared" si="8"/>
        <v>4</v>
      </c>
      <c r="J134" s="2"/>
    </row>
    <row r="135" spans="3:10" x14ac:dyDescent="0.3">
      <c r="C135" s="2" t="s">
        <v>68</v>
      </c>
      <c r="E135">
        <v>4</v>
      </c>
      <c r="H135">
        <f t="shared" si="8"/>
        <v>4</v>
      </c>
      <c r="J135" s="2"/>
    </row>
    <row r="136" spans="3:10" x14ac:dyDescent="0.3">
      <c r="C136" s="2" t="s">
        <v>715</v>
      </c>
      <c r="F136">
        <v>3</v>
      </c>
      <c r="H136">
        <f t="shared" si="8"/>
        <v>3</v>
      </c>
      <c r="J136" s="2"/>
    </row>
    <row r="137" spans="3:10" x14ac:dyDescent="0.3">
      <c r="C137" s="11" t="s">
        <v>408</v>
      </c>
      <c r="D137">
        <v>3</v>
      </c>
      <c r="H137">
        <f t="shared" si="8"/>
        <v>3</v>
      </c>
      <c r="J137" s="2"/>
    </row>
    <row r="138" spans="3:10" x14ac:dyDescent="0.3">
      <c r="C138" s="2" t="s">
        <v>422</v>
      </c>
      <c r="E138">
        <v>3</v>
      </c>
      <c r="H138">
        <f t="shared" si="8"/>
        <v>3</v>
      </c>
      <c r="J138" s="2"/>
    </row>
    <row r="139" spans="3:10" x14ac:dyDescent="0.3">
      <c r="C139" s="2" t="s">
        <v>76</v>
      </c>
      <c r="E139">
        <v>2</v>
      </c>
      <c r="H139">
        <f t="shared" si="8"/>
        <v>2</v>
      </c>
      <c r="J139" s="2"/>
    </row>
    <row r="140" spans="3:10" x14ac:dyDescent="0.3">
      <c r="C140" s="2" t="s">
        <v>43</v>
      </c>
      <c r="E140">
        <v>2</v>
      </c>
      <c r="H140">
        <f t="shared" si="8"/>
        <v>2</v>
      </c>
      <c r="J140" s="2"/>
    </row>
    <row r="141" spans="3:10" x14ac:dyDescent="0.3">
      <c r="C141" s="2" t="s">
        <v>330</v>
      </c>
      <c r="E141">
        <v>2</v>
      </c>
      <c r="H141">
        <f t="shared" si="8"/>
        <v>2</v>
      </c>
      <c r="J141" s="2"/>
    </row>
    <row r="142" spans="3:10" x14ac:dyDescent="0.3">
      <c r="C142" s="2" t="s">
        <v>370</v>
      </c>
      <c r="E142">
        <v>2</v>
      </c>
      <c r="H142">
        <f t="shared" si="8"/>
        <v>2</v>
      </c>
    </row>
    <row r="143" spans="3:10" x14ac:dyDescent="0.3">
      <c r="C143" s="2" t="s">
        <v>124</v>
      </c>
      <c r="E143">
        <v>2</v>
      </c>
      <c r="H143">
        <f t="shared" si="8"/>
        <v>2</v>
      </c>
    </row>
    <row r="144" spans="3:10" x14ac:dyDescent="0.3">
      <c r="C144" s="2" t="s">
        <v>104</v>
      </c>
      <c r="E144">
        <v>2</v>
      </c>
      <c r="H144">
        <f t="shared" si="8"/>
        <v>2</v>
      </c>
    </row>
    <row r="145" spans="3:8" x14ac:dyDescent="0.3">
      <c r="C145" s="2" t="s">
        <v>316</v>
      </c>
      <c r="E145">
        <v>2</v>
      </c>
      <c r="H145">
        <f t="shared" si="8"/>
        <v>2</v>
      </c>
    </row>
    <row r="146" spans="3:8" x14ac:dyDescent="0.3">
      <c r="C146" s="11" t="s">
        <v>596</v>
      </c>
      <c r="D146">
        <v>2</v>
      </c>
      <c r="H146">
        <f t="shared" si="8"/>
        <v>2</v>
      </c>
    </row>
    <row r="147" spans="3:8" x14ac:dyDescent="0.3">
      <c r="C147" s="11" t="s">
        <v>599</v>
      </c>
      <c r="D147">
        <v>2</v>
      </c>
      <c r="H147">
        <f t="shared" ref="H147:H178" si="9">SUM(D147:G147)</f>
        <v>2</v>
      </c>
    </row>
    <row r="148" spans="3:8" x14ac:dyDescent="0.3">
      <c r="C148" s="2" t="s">
        <v>210</v>
      </c>
      <c r="E148">
        <v>1</v>
      </c>
      <c r="F148">
        <v>1</v>
      </c>
      <c r="H148">
        <f t="shared" si="9"/>
        <v>2</v>
      </c>
    </row>
    <row r="149" spans="3:8" x14ac:dyDescent="0.3">
      <c r="C149" s="2" t="s">
        <v>234</v>
      </c>
      <c r="E149">
        <v>1</v>
      </c>
      <c r="F149">
        <v>1</v>
      </c>
      <c r="H149">
        <f t="shared" si="9"/>
        <v>2</v>
      </c>
    </row>
    <row r="150" spans="3:8" x14ac:dyDescent="0.3">
      <c r="C150" s="2" t="s">
        <v>718</v>
      </c>
      <c r="F150">
        <v>2</v>
      </c>
      <c r="H150">
        <f t="shared" si="9"/>
        <v>2</v>
      </c>
    </row>
    <row r="151" spans="3:8" x14ac:dyDescent="0.3">
      <c r="C151" s="2" t="s">
        <v>34</v>
      </c>
      <c r="E151">
        <v>2</v>
      </c>
      <c r="H151">
        <f t="shared" si="9"/>
        <v>2</v>
      </c>
    </row>
    <row r="152" spans="3:8" x14ac:dyDescent="0.3">
      <c r="C152" s="2" t="s">
        <v>314</v>
      </c>
      <c r="E152">
        <v>2</v>
      </c>
      <c r="H152">
        <f t="shared" si="9"/>
        <v>2</v>
      </c>
    </row>
    <row r="153" spans="3:8" x14ac:dyDescent="0.3">
      <c r="C153" s="2" t="s">
        <v>730</v>
      </c>
      <c r="F153">
        <v>2</v>
      </c>
      <c r="H153">
        <f t="shared" si="9"/>
        <v>2</v>
      </c>
    </row>
    <row r="154" spans="3:8" x14ac:dyDescent="0.3">
      <c r="C154" s="2" t="s">
        <v>702</v>
      </c>
      <c r="F154">
        <v>2</v>
      </c>
      <c r="H154">
        <f t="shared" si="9"/>
        <v>2</v>
      </c>
    </row>
    <row r="155" spans="3:8" x14ac:dyDescent="0.3">
      <c r="C155" s="2" t="s">
        <v>379</v>
      </c>
      <c r="E155">
        <v>2</v>
      </c>
      <c r="H155">
        <f t="shared" si="9"/>
        <v>2</v>
      </c>
    </row>
    <row r="156" spans="3:8" x14ac:dyDescent="0.3">
      <c r="C156" s="2" t="s">
        <v>697</v>
      </c>
      <c r="F156">
        <v>2</v>
      </c>
      <c r="H156">
        <f t="shared" si="9"/>
        <v>2</v>
      </c>
    </row>
    <row r="157" spans="3:8" x14ac:dyDescent="0.3">
      <c r="C157" s="2" t="s">
        <v>706</v>
      </c>
      <c r="F157">
        <v>2</v>
      </c>
      <c r="H157">
        <f t="shared" si="9"/>
        <v>2</v>
      </c>
    </row>
    <row r="158" spans="3:8" x14ac:dyDescent="0.3">
      <c r="C158" s="11" t="s">
        <v>589</v>
      </c>
      <c r="D158">
        <v>1</v>
      </c>
      <c r="F158">
        <v>1</v>
      </c>
      <c r="H158">
        <f t="shared" si="9"/>
        <v>2</v>
      </c>
    </row>
    <row r="159" spans="3:8" x14ac:dyDescent="0.3">
      <c r="C159" s="2" t="s">
        <v>708</v>
      </c>
      <c r="F159">
        <v>2</v>
      </c>
      <c r="H159">
        <f t="shared" si="9"/>
        <v>2</v>
      </c>
    </row>
    <row r="160" spans="3:8" x14ac:dyDescent="0.3">
      <c r="C160" s="2" t="s">
        <v>299</v>
      </c>
      <c r="E160">
        <v>1</v>
      </c>
      <c r="F160">
        <v>1</v>
      </c>
      <c r="H160">
        <f t="shared" si="9"/>
        <v>2</v>
      </c>
    </row>
    <row r="161" spans="3:8" x14ac:dyDescent="0.3">
      <c r="C161" s="2" t="s">
        <v>671</v>
      </c>
      <c r="F161">
        <v>2</v>
      </c>
      <c r="H161">
        <f t="shared" si="9"/>
        <v>2</v>
      </c>
    </row>
    <row r="162" spans="3:8" x14ac:dyDescent="0.3">
      <c r="C162" s="2" t="s">
        <v>710</v>
      </c>
      <c r="F162">
        <v>1</v>
      </c>
      <c r="H162">
        <f t="shared" si="9"/>
        <v>1</v>
      </c>
    </row>
    <row r="163" spans="3:8" x14ac:dyDescent="0.3">
      <c r="C163" s="2" t="s">
        <v>278</v>
      </c>
      <c r="E163">
        <v>1</v>
      </c>
      <c r="H163">
        <f t="shared" si="9"/>
        <v>1</v>
      </c>
    </row>
    <row r="164" spans="3:8" x14ac:dyDescent="0.3">
      <c r="C164" s="2" t="s">
        <v>450</v>
      </c>
      <c r="E164">
        <v>1</v>
      </c>
      <c r="H164">
        <f t="shared" si="9"/>
        <v>1</v>
      </c>
    </row>
    <row r="165" spans="3:8" x14ac:dyDescent="0.3">
      <c r="C165" s="11" t="s">
        <v>592</v>
      </c>
      <c r="D165">
        <v>1</v>
      </c>
      <c r="H165">
        <f t="shared" si="9"/>
        <v>1</v>
      </c>
    </row>
    <row r="166" spans="3:8" x14ac:dyDescent="0.3">
      <c r="C166" s="2" t="s">
        <v>280</v>
      </c>
      <c r="E166">
        <v>1</v>
      </c>
      <c r="H166">
        <f t="shared" si="9"/>
        <v>1</v>
      </c>
    </row>
    <row r="167" spans="3:8" x14ac:dyDescent="0.3">
      <c r="C167" s="11" t="s">
        <v>594</v>
      </c>
      <c r="D167">
        <v>1</v>
      </c>
      <c r="H167">
        <f t="shared" si="9"/>
        <v>1</v>
      </c>
    </row>
    <row r="168" spans="3:8" x14ac:dyDescent="0.3">
      <c r="C168" s="2" t="s">
        <v>226</v>
      </c>
      <c r="E168">
        <v>1</v>
      </c>
      <c r="H168">
        <f t="shared" si="9"/>
        <v>1</v>
      </c>
    </row>
    <row r="169" spans="3:8" x14ac:dyDescent="0.3">
      <c r="C169" s="2" t="s">
        <v>304</v>
      </c>
      <c r="E169">
        <v>1</v>
      </c>
      <c r="H169">
        <f t="shared" si="9"/>
        <v>1</v>
      </c>
    </row>
    <row r="170" spans="3:8" x14ac:dyDescent="0.3">
      <c r="C170" s="2" t="s">
        <v>346</v>
      </c>
      <c r="E170">
        <v>1</v>
      </c>
      <c r="H170">
        <f t="shared" si="9"/>
        <v>1</v>
      </c>
    </row>
    <row r="171" spans="3:8" x14ac:dyDescent="0.3">
      <c r="C171" s="2" t="s">
        <v>712</v>
      </c>
      <c r="F171">
        <v>1</v>
      </c>
      <c r="H171">
        <f t="shared" si="9"/>
        <v>1</v>
      </c>
    </row>
    <row r="172" spans="3:8" x14ac:dyDescent="0.3">
      <c r="C172" s="21" t="s">
        <v>586</v>
      </c>
      <c r="D172">
        <v>1</v>
      </c>
      <c r="H172">
        <f t="shared" si="9"/>
        <v>1</v>
      </c>
    </row>
    <row r="173" spans="3:8" x14ac:dyDescent="0.3">
      <c r="C173" s="2" t="s">
        <v>117</v>
      </c>
      <c r="E173">
        <v>1</v>
      </c>
      <c r="H173">
        <f t="shared" si="9"/>
        <v>1</v>
      </c>
    </row>
    <row r="174" spans="3:8" x14ac:dyDescent="0.3">
      <c r="C174" s="2" t="s">
        <v>214</v>
      </c>
      <c r="E174">
        <v>1</v>
      </c>
      <c r="H174">
        <f t="shared" si="9"/>
        <v>1</v>
      </c>
    </row>
    <row r="175" spans="3:8" x14ac:dyDescent="0.3">
      <c r="C175" s="2" t="s">
        <v>266</v>
      </c>
      <c r="E175">
        <v>1</v>
      </c>
      <c r="H175">
        <f t="shared" si="9"/>
        <v>1</v>
      </c>
    </row>
    <row r="176" spans="3:8" x14ac:dyDescent="0.3">
      <c r="C176" s="2" t="s">
        <v>701</v>
      </c>
      <c r="F176">
        <v>1</v>
      </c>
      <c r="H176">
        <f t="shared" si="9"/>
        <v>1</v>
      </c>
    </row>
    <row r="177" spans="1:11" x14ac:dyDescent="0.3">
      <c r="C177" s="2" t="s">
        <v>158</v>
      </c>
      <c r="E177">
        <v>1</v>
      </c>
      <c r="H177">
        <f t="shared" si="9"/>
        <v>1</v>
      </c>
    </row>
    <row r="178" spans="1:11" x14ac:dyDescent="0.3">
      <c r="C178" s="2" t="s">
        <v>733</v>
      </c>
      <c r="F178">
        <v>1</v>
      </c>
      <c r="H178">
        <f t="shared" si="9"/>
        <v>1</v>
      </c>
    </row>
    <row r="179" spans="1:11" x14ac:dyDescent="0.3">
      <c r="C179" s="2" t="s">
        <v>273</v>
      </c>
      <c r="E179">
        <v>1</v>
      </c>
      <c r="H179">
        <f t="shared" ref="H179:H182" si="10">SUM(D179:G179)</f>
        <v>1</v>
      </c>
    </row>
    <row r="180" spans="1:11" x14ac:dyDescent="0.3">
      <c r="C180" s="2" t="s">
        <v>698</v>
      </c>
      <c r="F180">
        <v>1</v>
      </c>
      <c r="H180">
        <f t="shared" si="10"/>
        <v>1</v>
      </c>
    </row>
    <row r="181" spans="1:11" x14ac:dyDescent="0.3">
      <c r="C181" s="2" t="s">
        <v>411</v>
      </c>
      <c r="E181">
        <v>1</v>
      </c>
      <c r="H181">
        <f t="shared" si="10"/>
        <v>1</v>
      </c>
    </row>
    <row r="182" spans="1:11" x14ac:dyDescent="0.3">
      <c r="C182" s="2" t="s">
        <v>694</v>
      </c>
      <c r="F182">
        <v>1</v>
      </c>
      <c r="H182">
        <f t="shared" si="10"/>
        <v>1</v>
      </c>
    </row>
    <row r="183" spans="1:11" x14ac:dyDescent="0.3">
      <c r="C183" s="21"/>
    </row>
    <row r="184" spans="1:11" x14ac:dyDescent="0.3">
      <c r="B184" s="9" t="s">
        <v>508</v>
      </c>
    </row>
    <row r="185" spans="1:11" x14ac:dyDescent="0.3">
      <c r="A185" s="16" t="s">
        <v>508</v>
      </c>
      <c r="B185" s="16" t="s">
        <v>506</v>
      </c>
      <c r="C185" s="16" t="s">
        <v>607</v>
      </c>
      <c r="D185" s="16" t="s">
        <v>501</v>
      </c>
      <c r="E185" s="16" t="s">
        <v>502</v>
      </c>
      <c r="F185" s="16" t="s">
        <v>503</v>
      </c>
      <c r="G185" s="16" t="s">
        <v>504</v>
      </c>
      <c r="H185" s="16" t="s">
        <v>512</v>
      </c>
    </row>
    <row r="186" spans="1:11" s="9" customFormat="1" x14ac:dyDescent="0.3">
      <c r="A186"/>
      <c r="B186"/>
      <c r="C186" s="22" t="s">
        <v>71</v>
      </c>
      <c r="D186" s="23">
        <v>4</v>
      </c>
      <c r="E186" s="23">
        <v>4</v>
      </c>
      <c r="F186" s="23">
        <v>8</v>
      </c>
      <c r="G186" s="23">
        <v>7</v>
      </c>
      <c r="H186" s="23">
        <f t="shared" ref="H186:H195" si="11">SUM(D186:G186)</f>
        <v>23</v>
      </c>
    </row>
    <row r="187" spans="1:11" s="9" customFormat="1" x14ac:dyDescent="0.3">
      <c r="A187"/>
      <c r="B187"/>
      <c r="C187" s="22" t="s">
        <v>747</v>
      </c>
      <c r="D187" s="23"/>
      <c r="E187" s="23"/>
      <c r="F187" s="23"/>
      <c r="G187" s="23">
        <v>13</v>
      </c>
      <c r="H187" s="23">
        <f t="shared" si="11"/>
        <v>13</v>
      </c>
    </row>
    <row r="188" spans="1:11" x14ac:dyDescent="0.3">
      <c r="C188" s="22" t="s">
        <v>310</v>
      </c>
      <c r="D188" s="23">
        <v>2</v>
      </c>
      <c r="E188" s="23">
        <v>2</v>
      </c>
      <c r="F188" s="23">
        <v>4</v>
      </c>
      <c r="G188" s="23">
        <v>3</v>
      </c>
      <c r="H188" s="23">
        <f t="shared" si="11"/>
        <v>11</v>
      </c>
    </row>
    <row r="189" spans="1:11" x14ac:dyDescent="0.3">
      <c r="C189" s="2" t="s">
        <v>629</v>
      </c>
      <c r="F189">
        <v>3</v>
      </c>
      <c r="G189">
        <v>4</v>
      </c>
      <c r="H189">
        <f>SUM(D189:G189)</f>
        <v>7</v>
      </c>
      <c r="K189" s="2"/>
    </row>
    <row r="190" spans="1:11" x14ac:dyDescent="0.3">
      <c r="C190" s="2" t="s">
        <v>85</v>
      </c>
      <c r="D190">
        <v>1</v>
      </c>
      <c r="E190">
        <v>1</v>
      </c>
      <c r="F190">
        <v>2</v>
      </c>
      <c r="G190">
        <v>2</v>
      </c>
      <c r="H190">
        <f t="shared" si="11"/>
        <v>6</v>
      </c>
    </row>
    <row r="191" spans="1:11" x14ac:dyDescent="0.3">
      <c r="C191" s="2" t="s">
        <v>200</v>
      </c>
      <c r="E191">
        <v>1</v>
      </c>
      <c r="F191">
        <v>2</v>
      </c>
      <c r="G191">
        <v>2</v>
      </c>
      <c r="H191">
        <f t="shared" si="11"/>
        <v>5</v>
      </c>
    </row>
    <row r="192" spans="1:11" x14ac:dyDescent="0.3">
      <c r="C192" s="2" t="s">
        <v>479</v>
      </c>
      <c r="D192">
        <v>1</v>
      </c>
      <c r="H192">
        <f t="shared" si="11"/>
        <v>1</v>
      </c>
      <c r="K192" s="2"/>
    </row>
    <row r="193" spans="1:12" x14ac:dyDescent="0.3">
      <c r="C193" s="2" t="s">
        <v>638</v>
      </c>
      <c r="F193">
        <v>1</v>
      </c>
      <c r="H193">
        <f t="shared" si="11"/>
        <v>1</v>
      </c>
      <c r="K193" s="2"/>
    </row>
    <row r="194" spans="1:12" x14ac:dyDescent="0.3">
      <c r="C194" s="2" t="s">
        <v>633</v>
      </c>
      <c r="F194">
        <v>1</v>
      </c>
      <c r="H194">
        <f t="shared" si="11"/>
        <v>1</v>
      </c>
      <c r="K194" s="2"/>
    </row>
    <row r="195" spans="1:12" x14ac:dyDescent="0.3">
      <c r="C195" s="2" t="s">
        <v>636</v>
      </c>
      <c r="F195">
        <v>1</v>
      </c>
      <c r="H195">
        <f t="shared" si="11"/>
        <v>1</v>
      </c>
      <c r="K195" s="2"/>
    </row>
    <row r="196" spans="1:12" x14ac:dyDescent="0.3">
      <c r="C196" s="2"/>
      <c r="K196" s="2"/>
    </row>
    <row r="197" spans="1:12" x14ac:dyDescent="0.3">
      <c r="A197" s="16" t="s">
        <v>508</v>
      </c>
      <c r="B197" s="16" t="s">
        <v>507</v>
      </c>
      <c r="C197" s="16" t="s">
        <v>607</v>
      </c>
      <c r="D197" s="16" t="s">
        <v>501</v>
      </c>
      <c r="E197" s="16" t="s">
        <v>502</v>
      </c>
      <c r="F197" s="16" t="s">
        <v>503</v>
      </c>
      <c r="G197" s="16" t="s">
        <v>504</v>
      </c>
      <c r="H197" s="16" t="s">
        <v>512</v>
      </c>
      <c r="K197" s="2"/>
    </row>
    <row r="198" spans="1:12" s="9" customFormat="1" x14ac:dyDescent="0.3">
      <c r="A198"/>
      <c r="B198"/>
      <c r="C198" s="22" t="s">
        <v>138</v>
      </c>
      <c r="D198" s="23"/>
      <c r="E198" s="23">
        <v>7</v>
      </c>
      <c r="F198" s="23"/>
      <c r="G198" s="23">
        <v>14</v>
      </c>
      <c r="H198" s="23">
        <f t="shared" ref="H198:H213" si="12">SUM(D198:G198)</f>
        <v>21</v>
      </c>
      <c r="K198" s="2"/>
      <c r="L198"/>
    </row>
    <row r="199" spans="1:12" x14ac:dyDescent="0.3">
      <c r="C199" s="22" t="s">
        <v>321</v>
      </c>
      <c r="D199" s="23"/>
      <c r="E199" s="23">
        <v>2</v>
      </c>
      <c r="F199" s="23">
        <v>8</v>
      </c>
      <c r="G199" s="23">
        <v>4</v>
      </c>
      <c r="H199" s="23">
        <f t="shared" si="12"/>
        <v>14</v>
      </c>
      <c r="K199" s="2"/>
    </row>
    <row r="200" spans="1:12" x14ac:dyDescent="0.3">
      <c r="C200" s="22" t="s">
        <v>131</v>
      </c>
      <c r="D200" s="23">
        <v>6</v>
      </c>
      <c r="E200" s="23">
        <v>1</v>
      </c>
      <c r="F200" s="23">
        <v>2</v>
      </c>
      <c r="G200" s="23">
        <v>2</v>
      </c>
      <c r="H200" s="23">
        <f t="shared" si="12"/>
        <v>11</v>
      </c>
      <c r="K200" s="2"/>
    </row>
    <row r="201" spans="1:12" x14ac:dyDescent="0.3">
      <c r="C201" s="11" t="s">
        <v>573</v>
      </c>
      <c r="D201">
        <v>3</v>
      </c>
      <c r="F201">
        <v>4</v>
      </c>
      <c r="G201">
        <v>2</v>
      </c>
      <c r="H201">
        <f t="shared" si="12"/>
        <v>9</v>
      </c>
      <c r="K201" s="2"/>
    </row>
    <row r="202" spans="1:12" x14ac:dyDescent="0.3">
      <c r="C202" s="24" t="s">
        <v>748</v>
      </c>
      <c r="G202">
        <v>8</v>
      </c>
      <c r="H202">
        <f t="shared" si="12"/>
        <v>8</v>
      </c>
      <c r="K202" s="2"/>
    </row>
    <row r="203" spans="1:12" x14ac:dyDescent="0.3">
      <c r="C203" s="24" t="s">
        <v>749</v>
      </c>
      <c r="G203">
        <v>5</v>
      </c>
      <c r="H203">
        <f t="shared" si="12"/>
        <v>5</v>
      </c>
      <c r="K203" s="2"/>
    </row>
    <row r="204" spans="1:12" x14ac:dyDescent="0.3">
      <c r="C204" s="2" t="s">
        <v>474</v>
      </c>
      <c r="E204">
        <v>4</v>
      </c>
      <c r="H204">
        <f t="shared" si="12"/>
        <v>4</v>
      </c>
      <c r="K204" s="2"/>
    </row>
    <row r="205" spans="1:12" x14ac:dyDescent="0.3">
      <c r="C205" s="2" t="s">
        <v>88</v>
      </c>
      <c r="D205">
        <v>2</v>
      </c>
      <c r="E205">
        <v>1</v>
      </c>
      <c r="F205">
        <v>1</v>
      </c>
      <c r="H205">
        <f t="shared" si="12"/>
        <v>4</v>
      </c>
      <c r="K205" s="2"/>
    </row>
    <row r="206" spans="1:12" x14ac:dyDescent="0.3">
      <c r="C206" s="2" t="s">
        <v>337</v>
      </c>
      <c r="E206">
        <v>1</v>
      </c>
      <c r="F206">
        <v>3</v>
      </c>
      <c r="H206">
        <f t="shared" si="12"/>
        <v>4</v>
      </c>
      <c r="K206" s="2"/>
    </row>
    <row r="207" spans="1:12" x14ac:dyDescent="0.3">
      <c r="C207" s="2" t="s">
        <v>270</v>
      </c>
      <c r="E207">
        <v>2</v>
      </c>
      <c r="H207">
        <f t="shared" si="12"/>
        <v>2</v>
      </c>
    </row>
    <row r="208" spans="1:12" x14ac:dyDescent="0.3">
      <c r="C208" s="11" t="s">
        <v>569</v>
      </c>
      <c r="D208">
        <v>2</v>
      </c>
      <c r="H208">
        <f t="shared" si="12"/>
        <v>2</v>
      </c>
    </row>
    <row r="209" spans="1:12" x14ac:dyDescent="0.3">
      <c r="C209" s="2" t="s">
        <v>76</v>
      </c>
      <c r="F209">
        <v>2</v>
      </c>
      <c r="H209">
        <f t="shared" si="12"/>
        <v>2</v>
      </c>
    </row>
    <row r="210" spans="1:12" x14ac:dyDescent="0.3">
      <c r="C210" s="11" t="s">
        <v>567</v>
      </c>
      <c r="D210">
        <v>1</v>
      </c>
      <c r="H210">
        <f t="shared" si="12"/>
        <v>1</v>
      </c>
    </row>
    <row r="211" spans="1:12" x14ac:dyDescent="0.3">
      <c r="C211" s="11" t="s">
        <v>565</v>
      </c>
      <c r="D211">
        <v>1</v>
      </c>
      <c r="H211">
        <f t="shared" si="12"/>
        <v>1</v>
      </c>
    </row>
    <row r="212" spans="1:12" x14ac:dyDescent="0.3">
      <c r="C212" s="2" t="s">
        <v>626</v>
      </c>
      <c r="F212">
        <v>1</v>
      </c>
      <c r="H212">
        <f t="shared" si="12"/>
        <v>1</v>
      </c>
    </row>
    <row r="213" spans="1:12" x14ac:dyDescent="0.3">
      <c r="C213" s="2" t="s">
        <v>624</v>
      </c>
      <c r="F213">
        <v>1</v>
      </c>
      <c r="H213">
        <f t="shared" si="12"/>
        <v>1</v>
      </c>
    </row>
    <row r="214" spans="1:12" x14ac:dyDescent="0.3">
      <c r="C214" s="11"/>
    </row>
    <row r="215" spans="1:12" x14ac:dyDescent="0.3">
      <c r="B215" s="9" t="s">
        <v>133</v>
      </c>
    </row>
    <row r="216" spans="1:12" x14ac:dyDescent="0.3">
      <c r="A216" s="9" t="s">
        <v>133</v>
      </c>
      <c r="B216" s="9" t="s">
        <v>506</v>
      </c>
      <c r="C216" s="16" t="s">
        <v>607</v>
      </c>
      <c r="D216" s="16" t="s">
        <v>501</v>
      </c>
      <c r="E216" s="16" t="s">
        <v>502</v>
      </c>
      <c r="F216" s="16" t="s">
        <v>503</v>
      </c>
      <c r="G216" s="16" t="s">
        <v>504</v>
      </c>
      <c r="H216" s="16" t="s">
        <v>512</v>
      </c>
    </row>
    <row r="217" spans="1:12" s="9" customFormat="1" x14ac:dyDescent="0.3">
      <c r="C217" s="22" t="s">
        <v>629</v>
      </c>
      <c r="D217" s="25"/>
      <c r="E217" s="25"/>
      <c r="F217" s="25">
        <v>2</v>
      </c>
      <c r="G217" s="25">
        <v>2</v>
      </c>
      <c r="H217" s="23">
        <f>SUM(D217:G217)</f>
        <v>4</v>
      </c>
    </row>
    <row r="218" spans="1:12" s="9" customFormat="1" x14ac:dyDescent="0.3">
      <c r="C218" s="22" t="s">
        <v>747</v>
      </c>
      <c r="D218" s="25"/>
      <c r="E218" s="25"/>
      <c r="F218" s="25"/>
      <c r="G218" s="25">
        <v>4</v>
      </c>
      <c r="H218" s="23">
        <f>SUM(D218:G218)</f>
        <v>4</v>
      </c>
    </row>
    <row r="219" spans="1:12" s="9" customFormat="1" x14ac:dyDescent="0.3">
      <c r="C219" s="22" t="s">
        <v>55</v>
      </c>
      <c r="D219" s="25"/>
      <c r="E219" s="25"/>
      <c r="F219" s="25">
        <v>1</v>
      </c>
      <c r="G219" s="25">
        <v>1</v>
      </c>
      <c r="H219" s="23">
        <f>SUM(D219:G219)</f>
        <v>2</v>
      </c>
    </row>
    <row r="220" spans="1:12" s="9" customFormat="1" x14ac:dyDescent="0.3">
      <c r="C220" s="2" t="s">
        <v>752</v>
      </c>
      <c r="G220" s="9">
        <v>1</v>
      </c>
      <c r="H220">
        <f>SUM(D220:G220)</f>
        <v>1</v>
      </c>
    </row>
    <row r="221" spans="1:12" s="9" customFormat="1" x14ac:dyDescent="0.3">
      <c r="C221" s="2"/>
      <c r="H221"/>
    </row>
    <row r="222" spans="1:12" s="9" customFormat="1" x14ac:dyDescent="0.3">
      <c r="C222" s="2"/>
      <c r="H222"/>
    </row>
    <row r="223" spans="1:12" s="9" customFormat="1" x14ac:dyDescent="0.3">
      <c r="C223" s="2"/>
      <c r="H223"/>
    </row>
    <row r="224" spans="1:12" s="9" customFormat="1" x14ac:dyDescent="0.3">
      <c r="K224" s="2"/>
      <c r="L224"/>
    </row>
    <row r="225" spans="1:12" s="9" customFormat="1" x14ac:dyDescent="0.3">
      <c r="A225" s="16" t="s">
        <v>133</v>
      </c>
      <c r="B225" s="16" t="s">
        <v>507</v>
      </c>
      <c r="C225" s="16" t="s">
        <v>607</v>
      </c>
      <c r="D225" s="16" t="s">
        <v>501</v>
      </c>
      <c r="E225" s="16" t="s">
        <v>502</v>
      </c>
      <c r="F225" s="16" t="s">
        <v>503</v>
      </c>
      <c r="G225" s="16" t="s">
        <v>504</v>
      </c>
      <c r="H225" s="16" t="s">
        <v>512</v>
      </c>
      <c r="K225" s="2"/>
      <c r="L225"/>
    </row>
    <row r="226" spans="1:12" s="9" customFormat="1" x14ac:dyDescent="0.3">
      <c r="A226"/>
      <c r="B226"/>
      <c r="C226" s="22" t="s">
        <v>644</v>
      </c>
      <c r="D226" s="23"/>
      <c r="E226" s="23"/>
      <c r="F226" s="23">
        <v>5</v>
      </c>
      <c r="G226" s="23">
        <v>3</v>
      </c>
      <c r="H226" s="23">
        <f t="shared" ref="H226:H234" si="13">SUM(D226:G226)</f>
        <v>8</v>
      </c>
      <c r="K226" s="2"/>
      <c r="L226"/>
    </row>
    <row r="227" spans="1:12" x14ac:dyDescent="0.3">
      <c r="C227" s="22" t="s">
        <v>750</v>
      </c>
      <c r="D227" s="23"/>
      <c r="E227" s="23"/>
      <c r="F227" s="23"/>
      <c r="G227" s="23">
        <v>6</v>
      </c>
      <c r="H227" s="23">
        <f t="shared" si="13"/>
        <v>6</v>
      </c>
      <c r="K227" s="2"/>
    </row>
    <row r="228" spans="1:12" x14ac:dyDescent="0.3">
      <c r="C228" s="22" t="s">
        <v>415</v>
      </c>
      <c r="D228" s="23">
        <v>2</v>
      </c>
      <c r="E228" s="23">
        <v>1</v>
      </c>
      <c r="F228" s="23">
        <v>1</v>
      </c>
      <c r="G228" s="23">
        <v>1</v>
      </c>
      <c r="H228" s="23">
        <f t="shared" si="13"/>
        <v>5</v>
      </c>
      <c r="K228" s="2"/>
    </row>
    <row r="229" spans="1:12" x14ac:dyDescent="0.3">
      <c r="C229" s="2" t="s">
        <v>641</v>
      </c>
      <c r="F229">
        <v>3</v>
      </c>
      <c r="G229">
        <v>2</v>
      </c>
      <c r="H229">
        <f t="shared" si="13"/>
        <v>5</v>
      </c>
    </row>
    <row r="230" spans="1:12" x14ac:dyDescent="0.3">
      <c r="C230" s="11" t="s">
        <v>131</v>
      </c>
      <c r="D230">
        <v>3</v>
      </c>
      <c r="H230">
        <f t="shared" si="13"/>
        <v>3</v>
      </c>
    </row>
    <row r="231" spans="1:12" x14ac:dyDescent="0.3">
      <c r="C231" s="2" t="s">
        <v>428</v>
      </c>
      <c r="F231">
        <v>2</v>
      </c>
      <c r="G231">
        <v>1</v>
      </c>
      <c r="H231">
        <f t="shared" si="13"/>
        <v>3</v>
      </c>
    </row>
    <row r="232" spans="1:12" x14ac:dyDescent="0.3">
      <c r="C232" s="2" t="s">
        <v>751</v>
      </c>
      <c r="G232">
        <v>2</v>
      </c>
      <c r="H232">
        <f t="shared" si="13"/>
        <v>2</v>
      </c>
    </row>
    <row r="233" spans="1:12" x14ac:dyDescent="0.3">
      <c r="C233" s="11" t="s">
        <v>576</v>
      </c>
      <c r="D233">
        <v>1</v>
      </c>
      <c r="H233">
        <f t="shared" si="13"/>
        <v>1</v>
      </c>
    </row>
    <row r="234" spans="1:12" x14ac:dyDescent="0.3">
      <c r="C234" s="2" t="s">
        <v>741</v>
      </c>
      <c r="F234">
        <v>1</v>
      </c>
      <c r="H234">
        <f t="shared" si="13"/>
        <v>1</v>
      </c>
    </row>
    <row r="235" spans="1:12" x14ac:dyDescent="0.3">
      <c r="C235" s="2"/>
    </row>
    <row r="236" spans="1:12" x14ac:dyDescent="0.3">
      <c r="C236" s="2"/>
    </row>
    <row r="237" spans="1:12" x14ac:dyDescent="0.3">
      <c r="B237" t="s">
        <v>93</v>
      </c>
    </row>
    <row r="238" spans="1:12" x14ac:dyDescent="0.3">
      <c r="A238" s="16" t="s">
        <v>93</v>
      </c>
      <c r="B238" s="17" t="s">
        <v>509</v>
      </c>
      <c r="C238" s="16" t="s">
        <v>607</v>
      </c>
      <c r="D238" s="16" t="s">
        <v>501</v>
      </c>
      <c r="E238" s="16" t="s">
        <v>502</v>
      </c>
      <c r="F238" s="16" t="s">
        <v>503</v>
      </c>
      <c r="G238" s="16" t="s">
        <v>504</v>
      </c>
      <c r="H238" s="16" t="s">
        <v>512</v>
      </c>
    </row>
    <row r="239" spans="1:12" s="9" customFormat="1" x14ac:dyDescent="0.3">
      <c r="A239"/>
      <c r="B239" s="10"/>
      <c r="C239" s="22" t="s">
        <v>140</v>
      </c>
      <c r="D239" s="23">
        <v>5</v>
      </c>
      <c r="E239" s="23">
        <v>7</v>
      </c>
      <c r="F239" s="23"/>
      <c r="G239" s="23">
        <v>15</v>
      </c>
      <c r="H239" s="23">
        <f t="shared" ref="H239:H246" si="14">SUM(D239:G239)</f>
        <v>27</v>
      </c>
      <c r="K239" s="2"/>
      <c r="L239"/>
    </row>
    <row r="240" spans="1:12" x14ac:dyDescent="0.3">
      <c r="B240" s="10"/>
      <c r="C240" s="22" t="s">
        <v>263</v>
      </c>
      <c r="D240" s="23">
        <v>3</v>
      </c>
      <c r="E240" s="23">
        <v>4</v>
      </c>
      <c r="F240" s="23">
        <v>3</v>
      </c>
      <c r="G240" s="23">
        <v>8</v>
      </c>
      <c r="H240" s="23">
        <f t="shared" si="14"/>
        <v>18</v>
      </c>
      <c r="K240" s="2"/>
    </row>
    <row r="241" spans="1:13" x14ac:dyDescent="0.3">
      <c r="B241" s="10"/>
      <c r="C241" s="22" t="s">
        <v>92</v>
      </c>
      <c r="D241" s="23">
        <v>2</v>
      </c>
      <c r="E241" s="23">
        <v>2</v>
      </c>
      <c r="F241" s="23">
        <v>5</v>
      </c>
      <c r="G241" s="23">
        <v>2</v>
      </c>
      <c r="H241" s="23">
        <f t="shared" si="14"/>
        <v>11</v>
      </c>
    </row>
    <row r="242" spans="1:13" x14ac:dyDescent="0.3">
      <c r="B242" s="10"/>
      <c r="C242" s="2" t="s">
        <v>202</v>
      </c>
      <c r="E242">
        <v>2</v>
      </c>
      <c r="F242">
        <v>2</v>
      </c>
      <c r="G242">
        <v>4</v>
      </c>
      <c r="H242">
        <f t="shared" si="14"/>
        <v>8</v>
      </c>
      <c r="K242" s="2"/>
      <c r="L242" s="3"/>
    </row>
    <row r="243" spans="1:13" x14ac:dyDescent="0.3">
      <c r="B243" s="10"/>
      <c r="C243" s="2" t="s">
        <v>154</v>
      </c>
      <c r="D243">
        <v>1</v>
      </c>
      <c r="E243">
        <v>1</v>
      </c>
      <c r="F243">
        <v>1</v>
      </c>
      <c r="G243">
        <v>5</v>
      </c>
      <c r="H243">
        <f t="shared" si="14"/>
        <v>8</v>
      </c>
      <c r="K243" s="2"/>
      <c r="L243" s="3"/>
    </row>
    <row r="244" spans="1:13" x14ac:dyDescent="0.3">
      <c r="B244" s="10"/>
      <c r="C244" s="2" t="s">
        <v>142</v>
      </c>
      <c r="D244">
        <v>1</v>
      </c>
      <c r="E244">
        <v>1</v>
      </c>
      <c r="H244">
        <f t="shared" si="14"/>
        <v>2</v>
      </c>
      <c r="K244" s="2"/>
      <c r="L244" s="3"/>
    </row>
    <row r="245" spans="1:13" x14ac:dyDescent="0.3">
      <c r="B245" s="10"/>
      <c r="C245" s="2" t="s">
        <v>438</v>
      </c>
      <c r="E245">
        <v>1</v>
      </c>
      <c r="H245">
        <f t="shared" si="14"/>
        <v>1</v>
      </c>
      <c r="K245" s="2"/>
      <c r="L245" s="3"/>
    </row>
    <row r="246" spans="1:13" x14ac:dyDescent="0.3">
      <c r="B246" s="10"/>
      <c r="C246" s="2" t="s">
        <v>736</v>
      </c>
      <c r="F246">
        <v>1</v>
      </c>
      <c r="H246">
        <f t="shared" si="14"/>
        <v>1</v>
      </c>
      <c r="K246" s="2"/>
      <c r="L246" s="3"/>
    </row>
    <row r="247" spans="1:13" x14ac:dyDescent="0.3">
      <c r="B247" s="10"/>
      <c r="C247" s="2"/>
      <c r="K247" s="2"/>
      <c r="L247" s="3"/>
    </row>
    <row r="248" spans="1:13" x14ac:dyDescent="0.3">
      <c r="B248" s="10"/>
      <c r="C248" s="2"/>
      <c r="K248" s="2"/>
      <c r="L248" s="3"/>
    </row>
    <row r="249" spans="1:13" x14ac:dyDescent="0.3">
      <c r="A249" s="16" t="s">
        <v>93</v>
      </c>
      <c r="B249" s="16" t="s">
        <v>510</v>
      </c>
      <c r="C249" s="16" t="s">
        <v>607</v>
      </c>
      <c r="D249" s="16" t="s">
        <v>501</v>
      </c>
      <c r="E249" s="16" t="s">
        <v>502</v>
      </c>
      <c r="F249" s="16" t="s">
        <v>503</v>
      </c>
      <c r="G249" s="16" t="s">
        <v>504</v>
      </c>
      <c r="H249" s="16" t="s">
        <v>512</v>
      </c>
      <c r="K249" s="2"/>
      <c r="L249" s="3"/>
    </row>
    <row r="250" spans="1:13" s="9" customFormat="1" x14ac:dyDescent="0.3">
      <c r="A250"/>
      <c r="B250"/>
      <c r="C250" s="22" t="s">
        <v>739</v>
      </c>
      <c r="D250" s="23"/>
      <c r="E250" s="23"/>
      <c r="F250" s="23">
        <v>3</v>
      </c>
      <c r="G250" s="23">
        <v>10</v>
      </c>
      <c r="H250" s="23">
        <f t="shared" ref="H250:H258" si="15">SUM(D250:G250)</f>
        <v>13</v>
      </c>
      <c r="K250" s="2"/>
      <c r="L250" s="3"/>
      <c r="M250"/>
    </row>
    <row r="251" spans="1:13" x14ac:dyDescent="0.3">
      <c r="C251" s="22" t="s">
        <v>135</v>
      </c>
      <c r="D251" s="23">
        <v>3</v>
      </c>
      <c r="E251" s="23">
        <v>3</v>
      </c>
      <c r="F251" s="23">
        <v>2</v>
      </c>
      <c r="G251" s="23">
        <v>3</v>
      </c>
      <c r="H251" s="23">
        <f t="shared" si="15"/>
        <v>11</v>
      </c>
      <c r="K251" s="2"/>
      <c r="L251" s="3"/>
      <c r="M251" s="2"/>
    </row>
    <row r="252" spans="1:13" x14ac:dyDescent="0.3">
      <c r="C252" s="31" t="s">
        <v>612</v>
      </c>
      <c r="D252" s="23">
        <v>5</v>
      </c>
      <c r="E252" s="23"/>
      <c r="F252" s="23">
        <v>1</v>
      </c>
      <c r="G252" s="23">
        <v>2</v>
      </c>
      <c r="H252" s="23">
        <f t="shared" si="15"/>
        <v>8</v>
      </c>
      <c r="K252" s="2"/>
      <c r="L252" s="3"/>
    </row>
    <row r="253" spans="1:13" x14ac:dyDescent="0.3">
      <c r="C253" s="2" t="s">
        <v>758</v>
      </c>
      <c r="G253">
        <v>5</v>
      </c>
      <c r="H253">
        <f t="shared" si="15"/>
        <v>5</v>
      </c>
      <c r="K253" s="2"/>
      <c r="L253" s="3"/>
    </row>
    <row r="254" spans="1:13" x14ac:dyDescent="0.3">
      <c r="C254" s="2" t="s">
        <v>401</v>
      </c>
      <c r="E254">
        <v>2</v>
      </c>
      <c r="G254">
        <v>2</v>
      </c>
      <c r="H254">
        <f t="shared" si="15"/>
        <v>4</v>
      </c>
    </row>
    <row r="255" spans="1:13" x14ac:dyDescent="0.3">
      <c r="C255" s="11" t="s">
        <v>613</v>
      </c>
      <c r="D255">
        <v>2</v>
      </c>
      <c r="H255">
        <f t="shared" si="15"/>
        <v>2</v>
      </c>
    </row>
    <row r="256" spans="1:13" x14ac:dyDescent="0.3">
      <c r="C256" s="2" t="s">
        <v>246</v>
      </c>
      <c r="E256">
        <v>1</v>
      </c>
      <c r="H256">
        <f t="shared" si="15"/>
        <v>1</v>
      </c>
    </row>
    <row r="257" spans="1:8" x14ac:dyDescent="0.3">
      <c r="C257" s="20" t="s">
        <v>614</v>
      </c>
      <c r="D257">
        <v>1</v>
      </c>
      <c r="H257">
        <f t="shared" si="15"/>
        <v>1</v>
      </c>
    </row>
    <row r="258" spans="1:8" x14ac:dyDescent="0.3">
      <c r="C258" s="20" t="s">
        <v>615</v>
      </c>
      <c r="D258">
        <v>1</v>
      </c>
      <c r="H258">
        <f t="shared" si="15"/>
        <v>1</v>
      </c>
    </row>
    <row r="259" spans="1:8" x14ac:dyDescent="0.3">
      <c r="C259" s="2"/>
    </row>
    <row r="260" spans="1:8" x14ac:dyDescent="0.3">
      <c r="A260" s="16" t="s">
        <v>93</v>
      </c>
      <c r="B260" s="16" t="s">
        <v>511</v>
      </c>
      <c r="C260" s="16" t="s">
        <v>607</v>
      </c>
      <c r="D260" s="16" t="s">
        <v>501</v>
      </c>
      <c r="E260" s="16" t="s">
        <v>502</v>
      </c>
      <c r="F260" s="16" t="s">
        <v>503</v>
      </c>
      <c r="G260" s="16" t="s">
        <v>504</v>
      </c>
      <c r="H260" s="16" t="s">
        <v>512</v>
      </c>
    </row>
    <row r="261" spans="1:8" s="9" customFormat="1" x14ac:dyDescent="0.3">
      <c r="A261"/>
      <c r="B261"/>
      <c r="C261" s="22" t="s">
        <v>295</v>
      </c>
      <c r="D261" s="23"/>
      <c r="E261" s="23">
        <v>1</v>
      </c>
      <c r="F261" s="23">
        <v>1</v>
      </c>
      <c r="G261" s="23">
        <v>1</v>
      </c>
      <c r="H261" s="23">
        <f>SUM(D261:G261)</f>
        <v>3</v>
      </c>
    </row>
    <row r="262" spans="1:8" x14ac:dyDescent="0.3">
      <c r="C262" s="23" t="s">
        <v>756</v>
      </c>
      <c r="D262" s="23"/>
      <c r="E262" s="23"/>
      <c r="F262" s="23"/>
      <c r="G262" s="23">
        <v>2</v>
      </c>
      <c r="H262" s="23">
        <v>2</v>
      </c>
    </row>
    <row r="264" spans="1:8" x14ac:dyDescent="0.3">
      <c r="G264" s="8"/>
    </row>
  </sheetData>
  <sortState xmlns:xlrd2="http://schemas.microsoft.com/office/spreadsheetml/2017/richdata2" ref="C198:H213">
    <sortCondition descending="1" ref="H198:H213"/>
  </sortState>
  <conditionalFormatting sqref="C183 C114:C159">
    <cfRule type="duplicateValues" dxfId="0" priority="5"/>
  </conditionalFormatting>
  <pageMargins left="0.7" right="0.7" top="0.75" bottom="0.75" header="0.3" footer="0.3"/>
  <pageSetup paperSize="9" orientation="portrait" r:id="rId1"/>
  <headerFooter>
    <oddHeader>&amp;C&amp;"Aptos"&amp;12&amp;K008000 RESTRICTED&amp;1#_x000D_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C50C-6470-4702-8847-EC5A6C78ECFB}">
  <sheetPr filterMode="1"/>
  <dimension ref="A1:M72"/>
  <sheetViews>
    <sheetView workbookViewId="0">
      <selection activeCell="K74" sqref="K74"/>
    </sheetView>
  </sheetViews>
  <sheetFormatPr defaultRowHeight="14.4" x14ac:dyDescent="0.3"/>
  <cols>
    <col min="2" max="2" width="31.5546875" customWidth="1"/>
    <col min="9" max="10" width="17.5546875" customWidth="1"/>
    <col min="11" max="11" width="22.6640625" customWidth="1"/>
    <col min="16" max="16" width="21.6640625" customWidth="1"/>
  </cols>
  <sheetData>
    <row r="1" spans="1:13" x14ac:dyDescent="0.3">
      <c r="A1" s="28" t="s">
        <v>759</v>
      </c>
      <c r="B1" s="28"/>
      <c r="C1" s="28"/>
      <c r="D1" s="28" t="s">
        <v>1069</v>
      </c>
      <c r="E1" s="28"/>
      <c r="F1" s="28" t="s">
        <v>1070</v>
      </c>
      <c r="G1" s="28"/>
      <c r="H1" s="28"/>
      <c r="I1" s="28"/>
      <c r="J1" s="28" t="s">
        <v>1071</v>
      </c>
      <c r="K1" t="s">
        <v>1068</v>
      </c>
      <c r="L1" t="s">
        <v>488</v>
      </c>
      <c r="M1" s="28" t="s">
        <v>9</v>
      </c>
    </row>
    <row r="2" spans="1:13" hidden="1" x14ac:dyDescent="0.3">
      <c r="A2" s="28">
        <v>521</v>
      </c>
      <c r="B2" s="28" t="s">
        <v>760</v>
      </c>
      <c r="C2" s="28" t="s">
        <v>761</v>
      </c>
      <c r="D2" s="28" t="s">
        <v>762</v>
      </c>
      <c r="E2" s="28" t="s">
        <v>763</v>
      </c>
      <c r="F2" s="28" t="s">
        <v>764</v>
      </c>
      <c r="G2" s="28" t="s">
        <v>765</v>
      </c>
      <c r="H2" s="28" t="s">
        <v>766</v>
      </c>
      <c r="I2" s="29">
        <v>33461</v>
      </c>
      <c r="J2">
        <f ca="1">INT((TODAY()-I2)/365)</f>
        <v>34</v>
      </c>
      <c r="K2" t="s">
        <v>1072</v>
      </c>
      <c r="L2">
        <f>ROUND(6/M2,0)</f>
        <v>6</v>
      </c>
      <c r="M2">
        <v>1</v>
      </c>
    </row>
    <row r="3" spans="1:13" hidden="1" x14ac:dyDescent="0.3">
      <c r="A3" s="28">
        <v>562</v>
      </c>
      <c r="B3" s="28" t="s">
        <v>767</v>
      </c>
      <c r="C3" s="28" t="s">
        <v>768</v>
      </c>
      <c r="D3" s="28" t="s">
        <v>769</v>
      </c>
      <c r="E3" s="28" t="s">
        <v>763</v>
      </c>
      <c r="F3" s="28" t="s">
        <v>770</v>
      </c>
      <c r="G3" s="28" t="s">
        <v>765</v>
      </c>
      <c r="H3" s="28" t="s">
        <v>771</v>
      </c>
      <c r="I3" s="29">
        <v>27159</v>
      </c>
      <c r="J3">
        <f t="shared" ref="J3:J66" ca="1" si="0">INT((TODAY()-I3)/365)</f>
        <v>52</v>
      </c>
      <c r="K3" t="s">
        <v>1073</v>
      </c>
      <c r="L3">
        <f>ROUND(9/M3,0)</f>
        <v>9</v>
      </c>
      <c r="M3">
        <v>1</v>
      </c>
    </row>
    <row r="4" spans="1:13" x14ac:dyDescent="0.3">
      <c r="A4" s="28">
        <v>332</v>
      </c>
      <c r="B4" s="28" t="s">
        <v>14</v>
      </c>
      <c r="C4" s="28" t="s">
        <v>772</v>
      </c>
      <c r="D4" s="28" t="s">
        <v>773</v>
      </c>
      <c r="E4" s="28" t="s">
        <v>763</v>
      </c>
      <c r="F4" s="28" t="s">
        <v>774</v>
      </c>
      <c r="G4" s="28" t="s">
        <v>765</v>
      </c>
      <c r="H4" s="28" t="s">
        <v>775</v>
      </c>
      <c r="I4" s="29">
        <v>26763</v>
      </c>
      <c r="J4">
        <f t="shared" ca="1" si="0"/>
        <v>53</v>
      </c>
      <c r="K4" t="s">
        <v>1074</v>
      </c>
      <c r="L4">
        <f>ROUND(18/M4,0)</f>
        <v>18</v>
      </c>
      <c r="M4">
        <v>1</v>
      </c>
    </row>
    <row r="5" spans="1:13" hidden="1" x14ac:dyDescent="0.3">
      <c r="A5" s="28">
        <v>556</v>
      </c>
      <c r="B5" s="28" t="s">
        <v>55</v>
      </c>
      <c r="C5" s="28" t="s">
        <v>776</v>
      </c>
      <c r="D5" s="28" t="s">
        <v>777</v>
      </c>
      <c r="E5" s="28" t="s">
        <v>763</v>
      </c>
      <c r="F5" s="28" t="s">
        <v>778</v>
      </c>
      <c r="G5" s="28" t="s">
        <v>765</v>
      </c>
      <c r="H5" s="28" t="s">
        <v>779</v>
      </c>
      <c r="I5" s="29">
        <v>29220</v>
      </c>
      <c r="J5">
        <f t="shared" ca="1" si="0"/>
        <v>46</v>
      </c>
      <c r="K5" t="s">
        <v>1078</v>
      </c>
      <c r="L5">
        <v>3</v>
      </c>
    </row>
    <row r="6" spans="1:13" hidden="1" x14ac:dyDescent="0.3">
      <c r="A6" s="28">
        <v>507</v>
      </c>
      <c r="B6" s="28" t="s">
        <v>780</v>
      </c>
      <c r="C6" s="28" t="s">
        <v>781</v>
      </c>
      <c r="D6" s="28" t="s">
        <v>782</v>
      </c>
      <c r="E6" s="28" t="s">
        <v>763</v>
      </c>
      <c r="F6" s="28" t="s">
        <v>783</v>
      </c>
      <c r="G6" s="28" t="s">
        <v>765</v>
      </c>
      <c r="H6" s="28" t="s">
        <v>784</v>
      </c>
      <c r="I6" s="29">
        <v>28922</v>
      </c>
      <c r="J6">
        <f t="shared" ca="1" si="0"/>
        <v>47</v>
      </c>
      <c r="K6" t="s">
        <v>1075</v>
      </c>
      <c r="L6">
        <f>ROUND(13/M6,0)</f>
        <v>13</v>
      </c>
      <c r="M6">
        <v>1</v>
      </c>
    </row>
    <row r="7" spans="1:13" hidden="1" x14ac:dyDescent="0.3">
      <c r="A7" s="28">
        <v>540</v>
      </c>
      <c r="B7" s="28" t="s">
        <v>318</v>
      </c>
      <c r="C7" s="28" t="s">
        <v>604</v>
      </c>
      <c r="D7" s="28" t="s">
        <v>785</v>
      </c>
      <c r="E7" s="28" t="s">
        <v>763</v>
      </c>
      <c r="F7" s="28" t="s">
        <v>786</v>
      </c>
      <c r="G7" s="28" t="s">
        <v>765</v>
      </c>
      <c r="H7" s="28" t="s">
        <v>787</v>
      </c>
      <c r="I7" s="29">
        <v>27866</v>
      </c>
      <c r="J7">
        <f t="shared" ca="1" si="0"/>
        <v>50</v>
      </c>
      <c r="K7" t="s">
        <v>1075</v>
      </c>
      <c r="L7">
        <f>ROUND(13/M7,0)</f>
        <v>7</v>
      </c>
      <c r="M7">
        <v>2</v>
      </c>
    </row>
    <row r="8" spans="1:13" hidden="1" x14ac:dyDescent="0.3">
      <c r="A8" s="28">
        <v>514</v>
      </c>
      <c r="B8" s="28" t="s">
        <v>474</v>
      </c>
      <c r="C8" s="28" t="s">
        <v>788</v>
      </c>
      <c r="D8" s="28" t="s">
        <v>789</v>
      </c>
      <c r="E8" s="28" t="s">
        <v>763</v>
      </c>
      <c r="F8" s="28" t="s">
        <v>790</v>
      </c>
      <c r="G8" s="28" t="s">
        <v>765</v>
      </c>
      <c r="H8" s="28" t="s">
        <v>791</v>
      </c>
      <c r="I8" s="29">
        <v>34055</v>
      </c>
      <c r="J8">
        <f t="shared" ca="1" si="0"/>
        <v>33</v>
      </c>
      <c r="K8" t="s">
        <v>1076</v>
      </c>
      <c r="L8">
        <f>ROUND(14/M8,0)</f>
        <v>14</v>
      </c>
      <c r="M8">
        <v>1</v>
      </c>
    </row>
    <row r="9" spans="1:13" hidden="1" x14ac:dyDescent="0.3">
      <c r="A9" s="28">
        <v>578</v>
      </c>
      <c r="B9" s="28" t="s">
        <v>38</v>
      </c>
      <c r="C9" s="28" t="s">
        <v>566</v>
      </c>
      <c r="D9" s="28" t="s">
        <v>792</v>
      </c>
      <c r="E9" s="28" t="s">
        <v>763</v>
      </c>
      <c r="F9" s="28" t="s">
        <v>793</v>
      </c>
      <c r="G9" s="28" t="s">
        <v>765</v>
      </c>
      <c r="H9" s="28" t="s">
        <v>794</v>
      </c>
      <c r="I9" s="29">
        <v>26414</v>
      </c>
      <c r="J9">
        <f t="shared" ca="1" si="0"/>
        <v>54</v>
      </c>
      <c r="K9" t="s">
        <v>1073</v>
      </c>
      <c r="L9">
        <f>ROUND(9/M9,0)</f>
        <v>5</v>
      </c>
      <c r="M9">
        <v>2</v>
      </c>
    </row>
    <row r="10" spans="1:13" hidden="1" x14ac:dyDescent="0.3">
      <c r="A10" s="28">
        <v>535</v>
      </c>
      <c r="B10" s="28" t="s">
        <v>795</v>
      </c>
      <c r="C10" s="28" t="s">
        <v>796</v>
      </c>
      <c r="D10" s="28" t="s">
        <v>797</v>
      </c>
      <c r="E10" s="28" t="s">
        <v>763</v>
      </c>
      <c r="F10" s="28" t="s">
        <v>798</v>
      </c>
      <c r="G10" s="28" t="s">
        <v>765</v>
      </c>
      <c r="H10" s="28" t="s">
        <v>799</v>
      </c>
      <c r="I10" s="29">
        <v>27309</v>
      </c>
      <c r="J10">
        <f t="shared" ca="1" si="0"/>
        <v>51</v>
      </c>
      <c r="K10" t="s">
        <v>1073</v>
      </c>
      <c r="L10">
        <f>ROUND(9/M10,0)</f>
        <v>3</v>
      </c>
      <c r="M10">
        <v>3</v>
      </c>
    </row>
    <row r="11" spans="1:13" hidden="1" x14ac:dyDescent="0.3">
      <c r="A11" s="28">
        <v>505</v>
      </c>
      <c r="B11" s="28" t="s">
        <v>800</v>
      </c>
      <c r="C11" s="28" t="s">
        <v>577</v>
      </c>
      <c r="D11" s="28" t="s">
        <v>801</v>
      </c>
      <c r="E11" s="28" t="s">
        <v>763</v>
      </c>
      <c r="F11" s="28" t="s">
        <v>802</v>
      </c>
      <c r="G11" s="28" t="s">
        <v>765</v>
      </c>
      <c r="H11" s="28" t="s">
        <v>803</v>
      </c>
      <c r="I11" s="29">
        <v>32913</v>
      </c>
      <c r="J11">
        <f t="shared" ca="1" si="0"/>
        <v>36</v>
      </c>
      <c r="K11" t="s">
        <v>1076</v>
      </c>
      <c r="L11">
        <f>ROUND(14/M11,0)</f>
        <v>7</v>
      </c>
      <c r="M11">
        <v>2</v>
      </c>
    </row>
    <row r="12" spans="1:13" hidden="1" x14ac:dyDescent="0.3">
      <c r="A12" s="28">
        <v>526</v>
      </c>
      <c r="B12" s="28" t="s">
        <v>182</v>
      </c>
      <c r="C12" s="28" t="s">
        <v>804</v>
      </c>
      <c r="D12" s="28" t="s">
        <v>805</v>
      </c>
      <c r="E12" s="28" t="s">
        <v>763</v>
      </c>
      <c r="F12" s="28" t="s">
        <v>806</v>
      </c>
      <c r="G12" s="28" t="s">
        <v>765</v>
      </c>
      <c r="H12" s="28" t="s">
        <v>807</v>
      </c>
      <c r="I12" s="29">
        <v>32534</v>
      </c>
      <c r="J12">
        <f t="shared" ca="1" si="0"/>
        <v>37</v>
      </c>
      <c r="K12" t="s">
        <v>1072</v>
      </c>
      <c r="L12">
        <f t="shared" ref="L12:L13" si="1">ROUND(6/M12,0)</f>
        <v>3</v>
      </c>
      <c r="M12">
        <v>2</v>
      </c>
    </row>
    <row r="13" spans="1:13" hidden="1" x14ac:dyDescent="0.3">
      <c r="A13" s="28">
        <v>511</v>
      </c>
      <c r="B13" s="28" t="s">
        <v>808</v>
      </c>
      <c r="C13" s="28" t="s">
        <v>809</v>
      </c>
      <c r="D13" s="28" t="s">
        <v>810</v>
      </c>
      <c r="E13" s="28" t="s">
        <v>763</v>
      </c>
      <c r="F13" s="28" t="s">
        <v>811</v>
      </c>
      <c r="G13" s="28" t="s">
        <v>765</v>
      </c>
      <c r="H13" s="28" t="s">
        <v>812</v>
      </c>
      <c r="I13" s="29">
        <v>33590</v>
      </c>
      <c r="J13">
        <f t="shared" ca="1" si="0"/>
        <v>34</v>
      </c>
      <c r="K13" t="s">
        <v>1072</v>
      </c>
      <c r="L13">
        <f t="shared" si="1"/>
        <v>2</v>
      </c>
      <c r="M13">
        <v>3</v>
      </c>
    </row>
    <row r="14" spans="1:13" hidden="1" x14ac:dyDescent="0.3">
      <c r="A14" s="28">
        <v>576</v>
      </c>
      <c r="B14" s="28" t="s">
        <v>197</v>
      </c>
      <c r="C14" s="28" t="s">
        <v>813</v>
      </c>
      <c r="D14" s="28" t="s">
        <v>814</v>
      </c>
      <c r="E14" s="28" t="s">
        <v>763</v>
      </c>
      <c r="F14" s="28" t="s">
        <v>815</v>
      </c>
      <c r="G14" s="28" t="s">
        <v>765</v>
      </c>
      <c r="H14" s="28" t="s">
        <v>816</v>
      </c>
      <c r="I14" s="29">
        <v>24726</v>
      </c>
      <c r="J14">
        <f t="shared" ca="1" si="0"/>
        <v>58</v>
      </c>
      <c r="K14" t="s">
        <v>1073</v>
      </c>
      <c r="L14">
        <f>ROUND(9/M14,0)</f>
        <v>2</v>
      </c>
      <c r="M14">
        <v>4</v>
      </c>
    </row>
    <row r="15" spans="1:13" hidden="1" x14ac:dyDescent="0.3">
      <c r="A15" s="28">
        <v>574</v>
      </c>
      <c r="B15" s="28" t="s">
        <v>297</v>
      </c>
      <c r="C15" s="28" t="s">
        <v>817</v>
      </c>
      <c r="D15" s="28" t="s">
        <v>818</v>
      </c>
      <c r="E15" s="28" t="s">
        <v>763</v>
      </c>
      <c r="F15" s="28" t="s">
        <v>819</v>
      </c>
      <c r="G15" s="28" t="s">
        <v>765</v>
      </c>
      <c r="H15" s="28" t="s">
        <v>799</v>
      </c>
      <c r="I15" s="29">
        <v>35811</v>
      </c>
      <c r="J15">
        <f t="shared" ca="1" si="0"/>
        <v>28</v>
      </c>
      <c r="K15" t="s">
        <v>1076</v>
      </c>
      <c r="L15">
        <f t="shared" ref="L15:L16" si="2">ROUND(14/M15,0)</f>
        <v>5</v>
      </c>
      <c r="M15">
        <v>3</v>
      </c>
    </row>
    <row r="16" spans="1:13" hidden="1" x14ac:dyDescent="0.3">
      <c r="A16" s="28">
        <v>557</v>
      </c>
      <c r="B16" s="28" t="s">
        <v>188</v>
      </c>
      <c r="C16" s="28" t="s">
        <v>141</v>
      </c>
      <c r="D16" s="28" t="s">
        <v>820</v>
      </c>
      <c r="E16" s="28" t="s">
        <v>763</v>
      </c>
      <c r="F16" s="28" t="s">
        <v>821</v>
      </c>
      <c r="G16" s="28" t="s">
        <v>765</v>
      </c>
      <c r="H16" s="28" t="s">
        <v>822</v>
      </c>
      <c r="I16" s="29">
        <v>33088</v>
      </c>
      <c r="J16">
        <f t="shared" ca="1" si="0"/>
        <v>35</v>
      </c>
      <c r="K16" t="s">
        <v>1076</v>
      </c>
      <c r="L16">
        <f t="shared" si="2"/>
        <v>4</v>
      </c>
      <c r="M16">
        <v>4</v>
      </c>
    </row>
    <row r="17" spans="1:13" x14ac:dyDescent="0.3">
      <c r="A17" s="28">
        <v>548</v>
      </c>
      <c r="B17" s="28" t="s">
        <v>351</v>
      </c>
      <c r="C17" s="28" t="s">
        <v>823</v>
      </c>
      <c r="D17" s="28" t="s">
        <v>824</v>
      </c>
      <c r="E17" s="28" t="s">
        <v>763</v>
      </c>
      <c r="F17" s="28" t="s">
        <v>825</v>
      </c>
      <c r="G17" s="28" t="s">
        <v>765</v>
      </c>
      <c r="H17" s="28" t="s">
        <v>826</v>
      </c>
      <c r="I17" s="29">
        <v>27001</v>
      </c>
      <c r="J17">
        <f t="shared" ca="1" si="0"/>
        <v>52</v>
      </c>
      <c r="K17" t="s">
        <v>1074</v>
      </c>
      <c r="L17">
        <f>ROUND(18/M17,0)</f>
        <v>9</v>
      </c>
      <c r="M17">
        <v>2</v>
      </c>
    </row>
    <row r="18" spans="1:13" hidden="1" x14ac:dyDescent="0.3">
      <c r="A18" s="28">
        <v>520</v>
      </c>
      <c r="B18" s="28" t="s">
        <v>80</v>
      </c>
      <c r="C18" s="28" t="s">
        <v>566</v>
      </c>
      <c r="D18" s="28" t="s">
        <v>827</v>
      </c>
      <c r="E18" s="28" t="s">
        <v>763</v>
      </c>
      <c r="F18" s="28" t="s">
        <v>828</v>
      </c>
      <c r="G18" s="28" t="s">
        <v>765</v>
      </c>
      <c r="H18" s="28" t="s">
        <v>829</v>
      </c>
      <c r="I18" s="29">
        <v>26874</v>
      </c>
      <c r="J18">
        <f t="shared" ca="1" si="0"/>
        <v>52</v>
      </c>
      <c r="K18" t="s">
        <v>1073</v>
      </c>
      <c r="L18">
        <f>ROUND(9/M18,0)</f>
        <v>2</v>
      </c>
      <c r="M18">
        <v>5</v>
      </c>
    </row>
    <row r="19" spans="1:13" hidden="1" x14ac:dyDescent="0.3">
      <c r="A19" s="28">
        <v>547</v>
      </c>
      <c r="B19" s="28" t="s">
        <v>830</v>
      </c>
      <c r="C19" s="28" t="s">
        <v>831</v>
      </c>
      <c r="D19" s="28" t="s">
        <v>832</v>
      </c>
      <c r="E19" s="28" t="s">
        <v>763</v>
      </c>
      <c r="F19" s="28" t="s">
        <v>833</v>
      </c>
      <c r="G19" s="28" t="s">
        <v>765</v>
      </c>
      <c r="H19" s="28" t="s">
        <v>834</v>
      </c>
      <c r="I19" s="29">
        <v>26720</v>
      </c>
      <c r="J19">
        <f t="shared" ca="1" si="0"/>
        <v>53</v>
      </c>
      <c r="K19" t="s">
        <v>1073</v>
      </c>
      <c r="L19">
        <f>ROUND(9/M19,0)</f>
        <v>2</v>
      </c>
      <c r="M19">
        <v>6</v>
      </c>
    </row>
    <row r="20" spans="1:13" hidden="1" x14ac:dyDescent="0.3">
      <c r="A20" s="28">
        <v>506</v>
      </c>
      <c r="B20" s="28" t="s">
        <v>835</v>
      </c>
      <c r="C20" s="28" t="s">
        <v>836</v>
      </c>
      <c r="D20" s="28" t="s">
        <v>837</v>
      </c>
      <c r="E20" s="28" t="s">
        <v>763</v>
      </c>
      <c r="F20" s="28" t="s">
        <v>838</v>
      </c>
      <c r="G20" s="28" t="s">
        <v>765</v>
      </c>
      <c r="H20" s="28" t="s">
        <v>839</v>
      </c>
      <c r="I20" s="29">
        <v>32382</v>
      </c>
      <c r="J20">
        <f t="shared" ca="1" si="0"/>
        <v>37</v>
      </c>
      <c r="K20" t="s">
        <v>1076</v>
      </c>
      <c r="L20">
        <f t="shared" ref="L20:L22" si="3">ROUND(14/M20,0)</f>
        <v>3</v>
      </c>
      <c r="M20">
        <v>5</v>
      </c>
    </row>
    <row r="21" spans="1:13" hidden="1" x14ac:dyDescent="0.3">
      <c r="A21" s="28">
        <v>525</v>
      </c>
      <c r="B21" s="28" t="s">
        <v>675</v>
      </c>
      <c r="C21" s="28" t="s">
        <v>840</v>
      </c>
      <c r="D21" s="28" t="s">
        <v>841</v>
      </c>
      <c r="E21" s="28" t="s">
        <v>763</v>
      </c>
      <c r="F21" s="28" t="s">
        <v>842</v>
      </c>
      <c r="G21" s="28" t="s">
        <v>765</v>
      </c>
      <c r="H21" s="28" t="s">
        <v>843</v>
      </c>
      <c r="I21" s="29">
        <v>34791</v>
      </c>
      <c r="J21">
        <f t="shared" ca="1" si="0"/>
        <v>31</v>
      </c>
      <c r="K21" t="s">
        <v>1076</v>
      </c>
      <c r="L21">
        <f t="shared" si="3"/>
        <v>2</v>
      </c>
      <c r="M21">
        <v>6</v>
      </c>
    </row>
    <row r="22" spans="1:13" hidden="1" x14ac:dyDescent="0.3">
      <c r="A22" s="28">
        <v>516</v>
      </c>
      <c r="B22" s="28" t="s">
        <v>844</v>
      </c>
      <c r="C22" s="28" t="s">
        <v>813</v>
      </c>
      <c r="D22" s="28" t="s">
        <v>845</v>
      </c>
      <c r="E22" s="28" t="s">
        <v>763</v>
      </c>
      <c r="F22" s="28" t="s">
        <v>846</v>
      </c>
      <c r="G22" s="28" t="s">
        <v>765</v>
      </c>
      <c r="H22" s="28" t="s">
        <v>847</v>
      </c>
      <c r="I22" s="29">
        <v>37016</v>
      </c>
      <c r="J22">
        <f t="shared" ca="1" si="0"/>
        <v>25</v>
      </c>
      <c r="K22" t="s">
        <v>1076</v>
      </c>
      <c r="L22">
        <f t="shared" si="3"/>
        <v>2</v>
      </c>
      <c r="M22">
        <v>7</v>
      </c>
    </row>
    <row r="23" spans="1:13" x14ac:dyDescent="0.3">
      <c r="A23" s="28">
        <v>515</v>
      </c>
      <c r="B23" s="28" t="s">
        <v>145</v>
      </c>
      <c r="C23" s="28" t="s">
        <v>848</v>
      </c>
      <c r="D23" s="28" t="s">
        <v>849</v>
      </c>
      <c r="E23" s="28" t="s">
        <v>763</v>
      </c>
      <c r="F23" s="28" t="s">
        <v>850</v>
      </c>
      <c r="G23" s="28" t="s">
        <v>765</v>
      </c>
      <c r="H23" s="28" t="s">
        <v>851</v>
      </c>
      <c r="I23" s="29">
        <v>26224</v>
      </c>
      <c r="J23">
        <f t="shared" ca="1" si="0"/>
        <v>54</v>
      </c>
      <c r="K23" t="s">
        <v>1080</v>
      </c>
      <c r="L23">
        <f>ROUND(18/M23,0)</f>
        <v>6</v>
      </c>
      <c r="M23">
        <v>3</v>
      </c>
    </row>
    <row r="24" spans="1:13" hidden="1" x14ac:dyDescent="0.3">
      <c r="A24" s="28">
        <v>572</v>
      </c>
      <c r="B24" s="28" t="s">
        <v>852</v>
      </c>
      <c r="C24" s="28" t="s">
        <v>853</v>
      </c>
      <c r="D24" s="28" t="s">
        <v>854</v>
      </c>
      <c r="E24" s="28" t="s">
        <v>763</v>
      </c>
      <c r="F24" s="28" t="s">
        <v>855</v>
      </c>
      <c r="G24" s="28" t="s">
        <v>765</v>
      </c>
      <c r="H24" s="28" t="s">
        <v>856</v>
      </c>
      <c r="I24" s="29">
        <v>29774</v>
      </c>
      <c r="J24">
        <f t="shared" ca="1" si="0"/>
        <v>44</v>
      </c>
      <c r="K24" t="s">
        <v>1075</v>
      </c>
      <c r="L24" t="e">
        <f>ROUND(13/#REF!,0)</f>
        <v>#REF!</v>
      </c>
    </row>
    <row r="25" spans="1:13" hidden="1" x14ac:dyDescent="0.3">
      <c r="A25" s="28">
        <v>552</v>
      </c>
      <c r="B25" s="28" t="s">
        <v>857</v>
      </c>
      <c r="C25" s="28" t="s">
        <v>858</v>
      </c>
      <c r="D25" s="28" t="s">
        <v>859</v>
      </c>
      <c r="E25" s="28" t="s">
        <v>763</v>
      </c>
      <c r="F25" s="28" t="s">
        <v>860</v>
      </c>
      <c r="G25" s="28" t="s">
        <v>765</v>
      </c>
      <c r="H25" s="28" t="s">
        <v>861</v>
      </c>
      <c r="I25" s="29">
        <v>22914</v>
      </c>
      <c r="J25">
        <f t="shared" ca="1" si="0"/>
        <v>63</v>
      </c>
      <c r="K25" t="s">
        <v>1077</v>
      </c>
      <c r="L25">
        <f>ROUND(6/M25,0)</f>
        <v>6</v>
      </c>
      <c r="M25">
        <v>1</v>
      </c>
    </row>
    <row r="26" spans="1:13" hidden="1" x14ac:dyDescent="0.3">
      <c r="A26" s="28">
        <v>501</v>
      </c>
      <c r="B26" s="28" t="s">
        <v>58</v>
      </c>
      <c r="C26" s="28" t="s">
        <v>862</v>
      </c>
      <c r="D26" s="28" t="s">
        <v>863</v>
      </c>
      <c r="E26" s="28" t="s">
        <v>763</v>
      </c>
      <c r="F26" s="28" t="s">
        <v>864</v>
      </c>
      <c r="G26" s="28" t="s">
        <v>765</v>
      </c>
      <c r="H26" s="28" t="s">
        <v>865</v>
      </c>
      <c r="I26" s="29">
        <v>28224</v>
      </c>
      <c r="J26">
        <f t="shared" ca="1" si="0"/>
        <v>49</v>
      </c>
      <c r="K26" t="s">
        <v>1078</v>
      </c>
      <c r="L26">
        <v>2</v>
      </c>
      <c r="M26">
        <v>4</v>
      </c>
    </row>
    <row r="27" spans="1:13" hidden="1" x14ac:dyDescent="0.3">
      <c r="A27" s="28">
        <v>545</v>
      </c>
      <c r="B27" s="28" t="s">
        <v>866</v>
      </c>
      <c r="C27" s="28" t="s">
        <v>867</v>
      </c>
      <c r="D27" s="28" t="s">
        <v>868</v>
      </c>
      <c r="E27" s="28" t="s">
        <v>763</v>
      </c>
      <c r="F27" s="28" t="s">
        <v>869</v>
      </c>
      <c r="G27" s="28" t="s">
        <v>765</v>
      </c>
      <c r="H27" s="28" t="s">
        <v>870</v>
      </c>
      <c r="I27" s="29">
        <v>23709</v>
      </c>
      <c r="J27">
        <f t="shared" ca="1" si="0"/>
        <v>61</v>
      </c>
      <c r="K27" t="s">
        <v>1077</v>
      </c>
      <c r="L27">
        <f>ROUND(6/M27,0)</f>
        <v>3</v>
      </c>
      <c r="M27">
        <v>2</v>
      </c>
    </row>
    <row r="28" spans="1:13" hidden="1" x14ac:dyDescent="0.3">
      <c r="A28" s="28">
        <v>543</v>
      </c>
      <c r="B28" s="28" t="s">
        <v>871</v>
      </c>
      <c r="C28" s="28" t="s">
        <v>872</v>
      </c>
      <c r="D28" s="28" t="s">
        <v>873</v>
      </c>
      <c r="E28" s="28" t="s">
        <v>763</v>
      </c>
      <c r="F28" s="28" t="s">
        <v>874</v>
      </c>
      <c r="G28" s="28" t="s">
        <v>765</v>
      </c>
      <c r="H28" s="28" t="s">
        <v>875</v>
      </c>
      <c r="I28" s="29">
        <v>32775</v>
      </c>
      <c r="J28">
        <f t="shared" ca="1" si="0"/>
        <v>36</v>
      </c>
      <c r="K28" t="s">
        <v>1076</v>
      </c>
      <c r="L28">
        <f>ROUND(14/M28,0)</f>
        <v>2</v>
      </c>
      <c r="M28">
        <v>8</v>
      </c>
    </row>
    <row r="29" spans="1:13" x14ac:dyDescent="0.3">
      <c r="A29" s="28">
        <v>542</v>
      </c>
      <c r="B29" s="28" t="s">
        <v>876</v>
      </c>
      <c r="C29" s="28" t="s">
        <v>877</v>
      </c>
      <c r="D29" s="28" t="s">
        <v>878</v>
      </c>
      <c r="E29" s="28" t="s">
        <v>763</v>
      </c>
      <c r="F29" s="28" t="s">
        <v>879</v>
      </c>
      <c r="G29" s="28" t="s">
        <v>765</v>
      </c>
      <c r="H29" s="28" t="s">
        <v>880</v>
      </c>
      <c r="I29" s="29">
        <v>26222</v>
      </c>
      <c r="J29">
        <f t="shared" ca="1" si="0"/>
        <v>54</v>
      </c>
      <c r="K29" t="s">
        <v>1074</v>
      </c>
      <c r="L29">
        <f>ROUND(18/M29,0)</f>
        <v>5</v>
      </c>
      <c r="M29">
        <v>4</v>
      </c>
    </row>
    <row r="30" spans="1:13" hidden="1" x14ac:dyDescent="0.3">
      <c r="A30" s="28">
        <v>546</v>
      </c>
      <c r="B30" s="28" t="s">
        <v>48</v>
      </c>
      <c r="C30" s="28" t="s">
        <v>881</v>
      </c>
      <c r="D30" s="28" t="s">
        <v>882</v>
      </c>
      <c r="E30" s="28" t="s">
        <v>763</v>
      </c>
      <c r="F30" s="28" t="s">
        <v>883</v>
      </c>
      <c r="G30" s="28" t="s">
        <v>765</v>
      </c>
      <c r="H30" s="28" t="s">
        <v>884</v>
      </c>
      <c r="I30" s="29">
        <v>28335</v>
      </c>
      <c r="J30">
        <f t="shared" ca="1" si="0"/>
        <v>48</v>
      </c>
      <c r="K30" t="s">
        <v>1078</v>
      </c>
      <c r="L30">
        <v>1</v>
      </c>
    </row>
    <row r="31" spans="1:13" hidden="1" x14ac:dyDescent="0.3">
      <c r="A31" s="28">
        <v>527</v>
      </c>
      <c r="B31" s="28" t="s">
        <v>219</v>
      </c>
      <c r="C31" s="28" t="s">
        <v>288</v>
      </c>
      <c r="D31" s="28" t="s">
        <v>885</v>
      </c>
      <c r="E31" s="28" t="s">
        <v>763</v>
      </c>
      <c r="F31" s="28" t="s">
        <v>886</v>
      </c>
      <c r="G31" s="28" t="s">
        <v>765</v>
      </c>
      <c r="H31" s="28" t="s">
        <v>887</v>
      </c>
      <c r="I31" s="29">
        <v>21529</v>
      </c>
      <c r="J31">
        <f t="shared" ca="1" si="0"/>
        <v>67</v>
      </c>
      <c r="K31" t="s">
        <v>1077</v>
      </c>
      <c r="L31">
        <f>ROUND(6/M31,0)</f>
        <v>2</v>
      </c>
      <c r="M31">
        <v>3</v>
      </c>
    </row>
    <row r="32" spans="1:13" hidden="1" x14ac:dyDescent="0.3">
      <c r="A32" s="28">
        <v>508</v>
      </c>
      <c r="B32" s="28" t="s">
        <v>108</v>
      </c>
      <c r="C32" s="28" t="s">
        <v>593</v>
      </c>
      <c r="D32" s="28" t="s">
        <v>888</v>
      </c>
      <c r="E32" s="28" t="s">
        <v>763</v>
      </c>
      <c r="F32" s="28" t="s">
        <v>889</v>
      </c>
      <c r="G32" s="28" t="s">
        <v>765</v>
      </c>
      <c r="H32" s="28" t="s">
        <v>890</v>
      </c>
      <c r="I32" s="29">
        <v>30071</v>
      </c>
      <c r="J32">
        <f t="shared" ca="1" si="0"/>
        <v>44</v>
      </c>
      <c r="K32" t="s">
        <v>1075</v>
      </c>
      <c r="L32">
        <f>ROUND(13/M26,0)</f>
        <v>3</v>
      </c>
      <c r="M32">
        <v>5</v>
      </c>
    </row>
    <row r="33" spans="1:13" x14ac:dyDescent="0.3">
      <c r="A33" s="28">
        <v>532</v>
      </c>
      <c r="B33" s="28" t="s">
        <v>891</v>
      </c>
      <c r="C33" s="28" t="s">
        <v>288</v>
      </c>
      <c r="D33" s="28" t="s">
        <v>892</v>
      </c>
      <c r="E33" s="28" t="s">
        <v>763</v>
      </c>
      <c r="F33" s="28" t="s">
        <v>893</v>
      </c>
      <c r="G33" s="28" t="s">
        <v>765</v>
      </c>
      <c r="H33" s="28" t="s">
        <v>894</v>
      </c>
      <c r="I33" s="29">
        <v>26688</v>
      </c>
      <c r="J33">
        <f t="shared" ca="1" si="0"/>
        <v>53</v>
      </c>
      <c r="K33" t="s">
        <v>1074</v>
      </c>
      <c r="L33">
        <f>ROUND(18/M33,0)</f>
        <v>4</v>
      </c>
      <c r="M33">
        <v>5</v>
      </c>
    </row>
    <row r="34" spans="1:13" hidden="1" x14ac:dyDescent="0.3">
      <c r="A34" s="28">
        <v>536</v>
      </c>
      <c r="B34" s="28" t="s">
        <v>549</v>
      </c>
      <c r="C34" s="28" t="s">
        <v>548</v>
      </c>
      <c r="D34" s="28" t="s">
        <v>895</v>
      </c>
      <c r="E34" s="28" t="s">
        <v>763</v>
      </c>
      <c r="F34" s="28" t="s">
        <v>896</v>
      </c>
      <c r="G34" s="28" t="s">
        <v>765</v>
      </c>
      <c r="H34" s="28" t="s">
        <v>897</v>
      </c>
      <c r="I34" s="29">
        <v>33578</v>
      </c>
      <c r="J34">
        <f t="shared" ca="1" si="0"/>
        <v>34</v>
      </c>
      <c r="K34" t="s">
        <v>1072</v>
      </c>
      <c r="L34">
        <f>ROUND(6/M34,0)</f>
        <v>2</v>
      </c>
      <c r="M34">
        <v>4</v>
      </c>
    </row>
    <row r="35" spans="1:13" hidden="1" x14ac:dyDescent="0.3">
      <c r="A35" s="28">
        <v>120</v>
      </c>
      <c r="B35" s="28" t="s">
        <v>898</v>
      </c>
      <c r="C35" s="28" t="s">
        <v>899</v>
      </c>
      <c r="D35" s="28" t="s">
        <v>900</v>
      </c>
      <c r="E35" s="28" t="s">
        <v>763</v>
      </c>
      <c r="F35" s="28" t="s">
        <v>901</v>
      </c>
      <c r="G35" s="28" t="s">
        <v>765</v>
      </c>
      <c r="H35" s="28" t="s">
        <v>902</v>
      </c>
      <c r="I35" s="29">
        <v>26843</v>
      </c>
      <c r="J35">
        <f t="shared" ca="1" si="0"/>
        <v>52</v>
      </c>
      <c r="K35" t="s">
        <v>1073</v>
      </c>
      <c r="L35">
        <f>ROUND(9/M35,0)</f>
        <v>1</v>
      </c>
      <c r="M35">
        <v>7</v>
      </c>
    </row>
    <row r="36" spans="1:13" hidden="1" x14ac:dyDescent="0.3">
      <c r="A36" s="28">
        <v>522</v>
      </c>
      <c r="B36" s="28" t="s">
        <v>903</v>
      </c>
      <c r="C36" s="28" t="s">
        <v>904</v>
      </c>
      <c r="D36" s="28" t="s">
        <v>905</v>
      </c>
      <c r="E36" s="28" t="s">
        <v>763</v>
      </c>
      <c r="F36" s="28" t="s">
        <v>906</v>
      </c>
      <c r="G36" s="28" t="s">
        <v>765</v>
      </c>
      <c r="H36" s="28" t="s">
        <v>907</v>
      </c>
      <c r="I36" s="29">
        <v>25339</v>
      </c>
      <c r="J36">
        <f t="shared" ca="1" si="0"/>
        <v>57</v>
      </c>
      <c r="K36" t="s">
        <v>1073</v>
      </c>
      <c r="L36">
        <f>ROUND(9/M36,0)</f>
        <v>1</v>
      </c>
      <c r="M36">
        <v>8</v>
      </c>
    </row>
    <row r="37" spans="1:13" hidden="1" x14ac:dyDescent="0.3">
      <c r="A37" s="28">
        <v>554</v>
      </c>
      <c r="B37" s="28" t="s">
        <v>63</v>
      </c>
      <c r="C37" s="28" t="s">
        <v>908</v>
      </c>
      <c r="D37" s="28" t="s">
        <v>909</v>
      </c>
      <c r="E37" s="28" t="s">
        <v>763</v>
      </c>
      <c r="F37" s="28" t="s">
        <v>910</v>
      </c>
      <c r="G37" s="28" t="s">
        <v>765</v>
      </c>
      <c r="H37" s="28" t="s">
        <v>911</v>
      </c>
      <c r="I37" s="29">
        <v>29705</v>
      </c>
      <c r="J37">
        <f t="shared" ca="1" si="0"/>
        <v>45</v>
      </c>
      <c r="K37" t="s">
        <v>1075</v>
      </c>
      <c r="L37">
        <f>ROUND(13/M31,0)</f>
        <v>4</v>
      </c>
      <c r="M37">
        <v>7</v>
      </c>
    </row>
    <row r="38" spans="1:13" x14ac:dyDescent="0.3">
      <c r="A38" s="28">
        <v>529</v>
      </c>
      <c r="B38" s="28" t="s">
        <v>194</v>
      </c>
      <c r="C38" s="28" t="s">
        <v>912</v>
      </c>
      <c r="D38" s="28" t="s">
        <v>913</v>
      </c>
      <c r="E38" s="28" t="s">
        <v>763</v>
      </c>
      <c r="F38" s="28" t="s">
        <v>914</v>
      </c>
      <c r="G38" s="28" t="s">
        <v>765</v>
      </c>
      <c r="H38" s="28" t="s">
        <v>915</v>
      </c>
      <c r="I38" s="29">
        <v>25967</v>
      </c>
      <c r="J38">
        <f t="shared" ca="1" si="0"/>
        <v>55</v>
      </c>
      <c r="K38" t="s">
        <v>1074</v>
      </c>
      <c r="L38">
        <f t="shared" ref="L38:L39" si="4">ROUND(18/M38,0)</f>
        <v>3</v>
      </c>
      <c r="M38">
        <v>6</v>
      </c>
    </row>
    <row r="39" spans="1:13" x14ac:dyDescent="0.3">
      <c r="A39" s="28">
        <v>531</v>
      </c>
      <c r="B39" s="28" t="s">
        <v>606</v>
      </c>
      <c r="C39" s="28" t="s">
        <v>515</v>
      </c>
      <c r="D39" s="28" t="s">
        <v>916</v>
      </c>
      <c r="E39" s="28" t="s">
        <v>763</v>
      </c>
      <c r="F39" s="28" t="s">
        <v>917</v>
      </c>
      <c r="G39" s="28" t="s">
        <v>765</v>
      </c>
      <c r="H39" s="28" t="s">
        <v>918</v>
      </c>
      <c r="I39" s="29">
        <v>25451</v>
      </c>
      <c r="J39">
        <f t="shared" ca="1" si="0"/>
        <v>56</v>
      </c>
      <c r="K39" t="s">
        <v>1074</v>
      </c>
      <c r="L39">
        <f t="shared" si="4"/>
        <v>3</v>
      </c>
      <c r="M39">
        <v>7</v>
      </c>
    </row>
    <row r="40" spans="1:13" hidden="1" x14ac:dyDescent="0.3">
      <c r="A40" s="28">
        <v>517</v>
      </c>
      <c r="B40" s="28" t="s">
        <v>388</v>
      </c>
      <c r="C40" s="28" t="s">
        <v>919</v>
      </c>
      <c r="D40" s="28" t="s">
        <v>920</v>
      </c>
      <c r="E40" s="28" t="s">
        <v>763</v>
      </c>
      <c r="F40" s="28" t="s">
        <v>921</v>
      </c>
      <c r="G40" s="28" t="s">
        <v>765</v>
      </c>
      <c r="H40" s="28" t="s">
        <v>922</v>
      </c>
      <c r="I40" s="29">
        <v>28871</v>
      </c>
      <c r="J40">
        <f t="shared" ca="1" si="0"/>
        <v>47</v>
      </c>
      <c r="K40" t="s">
        <v>1075</v>
      </c>
      <c r="L40">
        <f>ROUND(13/M34,0)</f>
        <v>3</v>
      </c>
      <c r="M40">
        <v>8</v>
      </c>
    </row>
    <row r="41" spans="1:13" hidden="1" x14ac:dyDescent="0.3">
      <c r="A41" s="28">
        <v>580</v>
      </c>
      <c r="B41" s="28" t="s">
        <v>671</v>
      </c>
      <c r="C41" s="28" t="s">
        <v>519</v>
      </c>
      <c r="D41" s="28" t="s">
        <v>923</v>
      </c>
      <c r="E41" s="28" t="s">
        <v>763</v>
      </c>
      <c r="F41" s="28" t="s">
        <v>924</v>
      </c>
      <c r="G41" s="28" t="s">
        <v>765</v>
      </c>
      <c r="H41" s="28" t="s">
        <v>925</v>
      </c>
      <c r="I41" s="29">
        <v>28246</v>
      </c>
      <c r="J41">
        <f t="shared" ca="1" si="0"/>
        <v>49</v>
      </c>
      <c r="K41" t="s">
        <v>1075</v>
      </c>
      <c r="L41">
        <f>ROUND(13/M35,0)</f>
        <v>2</v>
      </c>
    </row>
    <row r="42" spans="1:13" hidden="1" x14ac:dyDescent="0.3">
      <c r="A42" s="28">
        <v>551</v>
      </c>
      <c r="B42" s="28" t="s">
        <v>926</v>
      </c>
      <c r="C42" s="28" t="s">
        <v>927</v>
      </c>
      <c r="D42" s="28" t="s">
        <v>928</v>
      </c>
      <c r="E42" s="28" t="s">
        <v>763</v>
      </c>
      <c r="F42" s="28" t="s">
        <v>929</v>
      </c>
      <c r="G42" s="28" t="s">
        <v>765</v>
      </c>
      <c r="H42" s="28" t="s">
        <v>930</v>
      </c>
      <c r="I42" s="29">
        <v>34761</v>
      </c>
      <c r="J42">
        <f t="shared" ca="1" si="0"/>
        <v>31</v>
      </c>
      <c r="K42" t="s">
        <v>1072</v>
      </c>
      <c r="L42">
        <f>ROUND(6/M42,0)</f>
        <v>1</v>
      </c>
      <c r="M42">
        <v>5</v>
      </c>
    </row>
    <row r="43" spans="1:13" x14ac:dyDescent="0.3">
      <c r="A43" s="28">
        <v>549</v>
      </c>
      <c r="B43" s="28" t="s">
        <v>931</v>
      </c>
      <c r="C43" s="28" t="s">
        <v>932</v>
      </c>
      <c r="D43" s="28" t="s">
        <v>933</v>
      </c>
      <c r="E43" s="28" t="s">
        <v>763</v>
      </c>
      <c r="F43" s="28" t="s">
        <v>934</v>
      </c>
      <c r="G43" s="28" t="s">
        <v>765</v>
      </c>
      <c r="H43" s="28" t="s">
        <v>935</v>
      </c>
      <c r="I43" s="29">
        <v>26552</v>
      </c>
      <c r="J43">
        <f t="shared" ca="1" si="0"/>
        <v>53</v>
      </c>
      <c r="K43" t="s">
        <v>1074</v>
      </c>
      <c r="L43">
        <f>ROUND(18/M43,0)</f>
        <v>2</v>
      </c>
      <c r="M43">
        <v>8</v>
      </c>
    </row>
    <row r="44" spans="1:13" hidden="1" x14ac:dyDescent="0.3">
      <c r="A44" s="28">
        <v>524</v>
      </c>
      <c r="B44" s="28" t="s">
        <v>539</v>
      </c>
      <c r="C44" s="28" t="s">
        <v>538</v>
      </c>
      <c r="D44" s="28" t="s">
        <v>936</v>
      </c>
      <c r="E44" s="28" t="s">
        <v>763</v>
      </c>
      <c r="F44" s="28" t="s">
        <v>937</v>
      </c>
      <c r="G44" s="28" t="s">
        <v>765</v>
      </c>
      <c r="H44" s="28" t="s">
        <v>938</v>
      </c>
      <c r="I44" s="29">
        <v>34458</v>
      </c>
      <c r="J44">
        <f t="shared" ca="1" si="0"/>
        <v>32</v>
      </c>
      <c r="K44" t="s">
        <v>1076</v>
      </c>
      <c r="L44">
        <f t="shared" ref="L44:L45" si="5">ROUND(14/M44,0)</f>
        <v>2</v>
      </c>
      <c r="M44">
        <v>9</v>
      </c>
    </row>
    <row r="45" spans="1:13" hidden="1" x14ac:dyDescent="0.3">
      <c r="A45" s="28">
        <v>571</v>
      </c>
      <c r="B45" s="28" t="s">
        <v>939</v>
      </c>
      <c r="C45" s="28" t="s">
        <v>940</v>
      </c>
      <c r="D45" s="28" t="s">
        <v>941</v>
      </c>
      <c r="E45" s="28" t="s">
        <v>763</v>
      </c>
      <c r="F45" s="28" t="s">
        <v>942</v>
      </c>
      <c r="G45" s="28" t="s">
        <v>765</v>
      </c>
      <c r="H45" s="28" t="s">
        <v>943</v>
      </c>
      <c r="I45" s="29">
        <v>33090</v>
      </c>
      <c r="J45">
        <f t="shared" ca="1" si="0"/>
        <v>35</v>
      </c>
      <c r="K45" t="s">
        <v>1076</v>
      </c>
      <c r="L45">
        <f t="shared" si="5"/>
        <v>1</v>
      </c>
      <c r="M45">
        <v>10</v>
      </c>
    </row>
    <row r="46" spans="1:13" x14ac:dyDescent="0.3">
      <c r="A46" s="28">
        <v>566</v>
      </c>
      <c r="B46" s="28" t="s">
        <v>944</v>
      </c>
      <c r="C46" s="28" t="s">
        <v>945</v>
      </c>
      <c r="D46" s="28" t="s">
        <v>946</v>
      </c>
      <c r="E46" s="28" t="s">
        <v>763</v>
      </c>
      <c r="F46" s="28" t="s">
        <v>947</v>
      </c>
      <c r="G46" s="28" t="s">
        <v>765</v>
      </c>
      <c r="H46" s="28" t="s">
        <v>948</v>
      </c>
      <c r="I46" s="29">
        <v>27348</v>
      </c>
      <c r="J46">
        <f t="shared" ca="1" si="0"/>
        <v>51</v>
      </c>
      <c r="K46" t="s">
        <v>1074</v>
      </c>
      <c r="L46">
        <f>ROUND(18/M46,0)</f>
        <v>2</v>
      </c>
      <c r="M46">
        <v>9</v>
      </c>
    </row>
    <row r="47" spans="1:13" hidden="1" x14ac:dyDescent="0.3">
      <c r="A47" s="28">
        <v>537</v>
      </c>
      <c r="B47" s="28" t="s">
        <v>949</v>
      </c>
      <c r="C47" s="28" t="s">
        <v>950</v>
      </c>
      <c r="D47" s="28" t="s">
        <v>951</v>
      </c>
      <c r="E47" s="28" t="s">
        <v>763</v>
      </c>
      <c r="F47" s="28" t="s">
        <v>952</v>
      </c>
      <c r="G47" s="28" t="s">
        <v>765</v>
      </c>
      <c r="H47" s="28" t="s">
        <v>953</v>
      </c>
      <c r="I47" s="29">
        <v>31154</v>
      </c>
      <c r="J47">
        <f t="shared" ca="1" si="0"/>
        <v>41</v>
      </c>
      <c r="K47" t="s">
        <v>1076</v>
      </c>
      <c r="L47">
        <f>ROUND(14/M47,0)</f>
        <v>1</v>
      </c>
      <c r="M47">
        <v>11</v>
      </c>
    </row>
    <row r="48" spans="1:13" hidden="1" x14ac:dyDescent="0.3">
      <c r="A48" s="28">
        <v>559</v>
      </c>
      <c r="B48" s="28" t="s">
        <v>673</v>
      </c>
      <c r="C48" s="28" t="s">
        <v>954</v>
      </c>
      <c r="D48" s="28" t="s">
        <v>955</v>
      </c>
      <c r="E48" s="28" t="s">
        <v>763</v>
      </c>
      <c r="F48" s="28" t="s">
        <v>956</v>
      </c>
      <c r="G48" s="28" t="s">
        <v>765</v>
      </c>
      <c r="H48" s="28" t="s">
        <v>957</v>
      </c>
      <c r="I48" s="29">
        <v>23663</v>
      </c>
      <c r="J48">
        <f t="shared" ca="1" si="0"/>
        <v>61</v>
      </c>
      <c r="K48" t="s">
        <v>1077</v>
      </c>
      <c r="L48">
        <f>ROUND(6/M48,0)</f>
        <v>2</v>
      </c>
      <c r="M48">
        <v>4</v>
      </c>
    </row>
    <row r="49" spans="1:13" hidden="1" x14ac:dyDescent="0.3">
      <c r="A49" s="28">
        <v>561</v>
      </c>
      <c r="B49" s="28" t="s">
        <v>958</v>
      </c>
      <c r="C49" s="28" t="s">
        <v>959</v>
      </c>
      <c r="D49" s="28" t="s">
        <v>960</v>
      </c>
      <c r="E49" s="28" t="s">
        <v>763</v>
      </c>
      <c r="F49" s="28" t="s">
        <v>961</v>
      </c>
      <c r="G49" s="28" t="s">
        <v>765</v>
      </c>
      <c r="H49" s="28" t="s">
        <v>962</v>
      </c>
      <c r="I49" s="29">
        <v>35541</v>
      </c>
      <c r="J49">
        <f t="shared" ca="1" si="0"/>
        <v>29</v>
      </c>
      <c r="K49" t="s">
        <v>1076</v>
      </c>
      <c r="L49">
        <f t="shared" ref="L49:L50" si="6">ROUND(14/M49,0)</f>
        <v>1</v>
      </c>
      <c r="M49">
        <v>12</v>
      </c>
    </row>
    <row r="50" spans="1:13" hidden="1" x14ac:dyDescent="0.3">
      <c r="A50" s="28">
        <v>118</v>
      </c>
      <c r="B50" s="28" t="s">
        <v>963</v>
      </c>
      <c r="C50" s="28" t="s">
        <v>964</v>
      </c>
      <c r="D50" s="28" t="s">
        <v>965</v>
      </c>
      <c r="E50" s="28" t="s">
        <v>763</v>
      </c>
      <c r="F50" s="28" t="s">
        <v>966</v>
      </c>
      <c r="G50" s="28" t="s">
        <v>765</v>
      </c>
      <c r="H50" s="28" t="s">
        <v>967</v>
      </c>
      <c r="I50" s="29">
        <v>33358</v>
      </c>
      <c r="J50">
        <f t="shared" ca="1" si="0"/>
        <v>35</v>
      </c>
      <c r="K50" t="s">
        <v>1076</v>
      </c>
      <c r="L50">
        <f t="shared" si="6"/>
        <v>1</v>
      </c>
      <c r="M50">
        <v>13</v>
      </c>
    </row>
    <row r="51" spans="1:13" hidden="1" x14ac:dyDescent="0.3">
      <c r="A51" s="28">
        <v>570</v>
      </c>
      <c r="B51" s="28" t="s">
        <v>968</v>
      </c>
      <c r="C51" s="28" t="s">
        <v>575</v>
      </c>
      <c r="D51" s="28" t="s">
        <v>969</v>
      </c>
      <c r="E51" s="28" t="s">
        <v>763</v>
      </c>
      <c r="F51" s="28" t="s">
        <v>970</v>
      </c>
      <c r="G51" s="28" t="s">
        <v>765</v>
      </c>
      <c r="H51" s="28" t="s">
        <v>971</v>
      </c>
      <c r="I51" s="29">
        <v>21319</v>
      </c>
      <c r="J51">
        <f t="shared" ca="1" si="0"/>
        <v>68</v>
      </c>
      <c r="K51" t="s">
        <v>1077</v>
      </c>
      <c r="L51">
        <f>ROUND(6/M51,0)</f>
        <v>1</v>
      </c>
      <c r="M51">
        <v>5</v>
      </c>
    </row>
    <row r="52" spans="1:13" hidden="1" x14ac:dyDescent="0.3">
      <c r="A52" s="28">
        <v>550</v>
      </c>
      <c r="B52" s="28" t="s">
        <v>972</v>
      </c>
      <c r="C52" s="28" t="s">
        <v>973</v>
      </c>
      <c r="D52" s="28" t="s">
        <v>974</v>
      </c>
      <c r="E52" s="28" t="s">
        <v>763</v>
      </c>
      <c r="F52" s="28" t="s">
        <v>975</v>
      </c>
      <c r="G52" s="28" t="s">
        <v>765</v>
      </c>
      <c r="H52" s="28" t="s">
        <v>976</v>
      </c>
      <c r="I52" s="29">
        <v>29777</v>
      </c>
      <c r="J52">
        <f t="shared" ca="1" si="0"/>
        <v>44</v>
      </c>
      <c r="K52" t="s">
        <v>1075</v>
      </c>
      <c r="L52">
        <f>ROUND(13/M46,0)</f>
        <v>1</v>
      </c>
    </row>
    <row r="53" spans="1:13" x14ac:dyDescent="0.3">
      <c r="A53" s="28">
        <v>539</v>
      </c>
      <c r="B53" s="28" t="s">
        <v>655</v>
      </c>
      <c r="C53" s="28" t="s">
        <v>908</v>
      </c>
      <c r="D53" s="28" t="s">
        <v>977</v>
      </c>
      <c r="E53" s="28" t="s">
        <v>763</v>
      </c>
      <c r="F53" s="28" t="s">
        <v>978</v>
      </c>
      <c r="G53" s="28" t="s">
        <v>765</v>
      </c>
      <c r="H53" s="28" t="s">
        <v>979</v>
      </c>
      <c r="I53" s="29">
        <v>26823</v>
      </c>
      <c r="J53">
        <f t="shared" ca="1" si="0"/>
        <v>53</v>
      </c>
      <c r="K53" t="s">
        <v>1074</v>
      </c>
      <c r="L53">
        <f>ROUND(18/M53,0)</f>
        <v>2</v>
      </c>
      <c r="M53">
        <v>10</v>
      </c>
    </row>
    <row r="54" spans="1:13" x14ac:dyDescent="0.3">
      <c r="A54" s="28">
        <v>335</v>
      </c>
      <c r="B54" s="28" t="s">
        <v>980</v>
      </c>
      <c r="C54" s="28" t="s">
        <v>981</v>
      </c>
      <c r="D54" s="28" t="s">
        <v>982</v>
      </c>
      <c r="E54" s="28" t="s">
        <v>763</v>
      </c>
      <c r="F54" s="28" t="s">
        <v>983</v>
      </c>
      <c r="G54" s="28" t="s">
        <v>765</v>
      </c>
      <c r="H54" s="28" t="s">
        <v>984</v>
      </c>
      <c r="I54" s="29">
        <v>23134</v>
      </c>
      <c r="J54">
        <f t="shared" ca="1" si="0"/>
        <v>63</v>
      </c>
      <c r="K54" t="s">
        <v>1079</v>
      </c>
    </row>
    <row r="55" spans="1:13" hidden="1" x14ac:dyDescent="0.3">
      <c r="A55" s="28">
        <v>553</v>
      </c>
      <c r="B55" s="28" t="s">
        <v>985</v>
      </c>
      <c r="C55" s="28" t="s">
        <v>986</v>
      </c>
      <c r="D55" s="28" t="s">
        <v>987</v>
      </c>
      <c r="E55" s="28" t="s">
        <v>763</v>
      </c>
      <c r="F55" s="28" t="s">
        <v>988</v>
      </c>
      <c r="G55" s="28" t="s">
        <v>765</v>
      </c>
      <c r="H55" s="28" t="s">
        <v>989</v>
      </c>
      <c r="I55" s="29">
        <v>27667</v>
      </c>
      <c r="J55">
        <f t="shared" ca="1" si="0"/>
        <v>50</v>
      </c>
      <c r="K55" t="s">
        <v>1075</v>
      </c>
      <c r="L55">
        <f>ROUND(13/M49,0)</f>
        <v>1</v>
      </c>
      <c r="M55">
        <v>11</v>
      </c>
    </row>
    <row r="56" spans="1:13" x14ac:dyDescent="0.3">
      <c r="A56" s="28">
        <v>513</v>
      </c>
      <c r="B56" s="28" t="s">
        <v>990</v>
      </c>
      <c r="C56" s="28" t="s">
        <v>991</v>
      </c>
      <c r="D56" s="28" t="s">
        <v>992</v>
      </c>
      <c r="E56" s="28" t="s">
        <v>763</v>
      </c>
      <c r="F56" s="28" t="s">
        <v>993</v>
      </c>
      <c r="G56" s="28" t="s">
        <v>765</v>
      </c>
      <c r="H56" s="28" t="s">
        <v>994</v>
      </c>
      <c r="I56" s="29">
        <v>25889</v>
      </c>
      <c r="J56">
        <f t="shared" ca="1" si="0"/>
        <v>55</v>
      </c>
      <c r="K56" t="s">
        <v>1074</v>
      </c>
      <c r="L56">
        <f>ROUND(18/M56,0)</f>
        <v>2</v>
      </c>
      <c r="M56">
        <v>11</v>
      </c>
    </row>
    <row r="57" spans="1:13" hidden="1" x14ac:dyDescent="0.3">
      <c r="A57" s="28">
        <v>504</v>
      </c>
      <c r="B57" s="28" t="s">
        <v>995</v>
      </c>
      <c r="C57" s="28" t="s">
        <v>996</v>
      </c>
      <c r="D57" s="28" t="s">
        <v>997</v>
      </c>
      <c r="E57" s="28" t="s">
        <v>763</v>
      </c>
      <c r="F57" s="28" t="s">
        <v>998</v>
      </c>
      <c r="G57" s="28" t="s">
        <v>765</v>
      </c>
      <c r="H57" s="28" t="s">
        <v>999</v>
      </c>
      <c r="I57" s="29">
        <v>25148</v>
      </c>
      <c r="J57">
        <f t="shared" ca="1" si="0"/>
        <v>57</v>
      </c>
      <c r="K57" t="s">
        <v>1073</v>
      </c>
      <c r="M57">
        <v>9</v>
      </c>
    </row>
    <row r="58" spans="1:13" hidden="1" x14ac:dyDescent="0.3">
      <c r="A58" s="28">
        <v>528</v>
      </c>
      <c r="B58" s="28" t="s">
        <v>528</v>
      </c>
      <c r="C58" s="28" t="s">
        <v>527</v>
      </c>
      <c r="D58" s="28" t="s">
        <v>1000</v>
      </c>
      <c r="E58" s="28" t="s">
        <v>763</v>
      </c>
      <c r="F58" s="28" t="s">
        <v>1001</v>
      </c>
      <c r="G58" s="28" t="s">
        <v>765</v>
      </c>
      <c r="H58" s="28" t="s">
        <v>1002</v>
      </c>
      <c r="I58" s="29">
        <v>32498</v>
      </c>
      <c r="J58">
        <f t="shared" ca="1" si="0"/>
        <v>37</v>
      </c>
      <c r="K58" t="s">
        <v>1076</v>
      </c>
      <c r="M58">
        <v>14</v>
      </c>
    </row>
    <row r="59" spans="1:13" hidden="1" x14ac:dyDescent="0.3">
      <c r="A59" s="28">
        <v>523</v>
      </c>
      <c r="B59" s="28" t="s">
        <v>1003</v>
      </c>
      <c r="C59" s="28" t="s">
        <v>1004</v>
      </c>
      <c r="D59" s="28" t="s">
        <v>1005</v>
      </c>
      <c r="E59" s="28" t="s">
        <v>763</v>
      </c>
      <c r="F59" s="28" t="s">
        <v>1006</v>
      </c>
      <c r="G59" s="28" t="s">
        <v>765</v>
      </c>
      <c r="H59" s="28" t="s">
        <v>1007</v>
      </c>
      <c r="I59" s="29">
        <v>31093</v>
      </c>
      <c r="J59">
        <f t="shared" ca="1" si="0"/>
        <v>41</v>
      </c>
      <c r="K59" t="s">
        <v>1075</v>
      </c>
      <c r="L59">
        <f>ROUND(13/M53,0)</f>
        <v>1</v>
      </c>
    </row>
    <row r="60" spans="1:13" x14ac:dyDescent="0.3">
      <c r="A60" s="28">
        <v>519</v>
      </c>
      <c r="B60" s="28" t="s">
        <v>594</v>
      </c>
      <c r="C60" s="28" t="s">
        <v>593</v>
      </c>
      <c r="D60" s="28" t="s">
        <v>1008</v>
      </c>
      <c r="E60" s="28" t="s">
        <v>763</v>
      </c>
      <c r="F60" s="28" t="s">
        <v>1009</v>
      </c>
      <c r="G60" s="28" t="s">
        <v>765</v>
      </c>
      <c r="H60" s="28" t="s">
        <v>1010</v>
      </c>
      <c r="I60" s="29">
        <v>23346</v>
      </c>
      <c r="J60">
        <f t="shared" ca="1" si="0"/>
        <v>62</v>
      </c>
      <c r="K60" t="s">
        <v>1079</v>
      </c>
    </row>
    <row r="61" spans="1:13" hidden="1" x14ac:dyDescent="0.3">
      <c r="A61" s="28">
        <v>560</v>
      </c>
      <c r="B61" s="28" t="s">
        <v>1011</v>
      </c>
      <c r="C61" s="28" t="s">
        <v>1012</v>
      </c>
      <c r="D61" s="28" t="s">
        <v>1013</v>
      </c>
      <c r="E61" s="28" t="s">
        <v>763</v>
      </c>
      <c r="F61" s="28" t="s">
        <v>1014</v>
      </c>
      <c r="G61" s="28" t="s">
        <v>765</v>
      </c>
      <c r="H61" s="28" t="s">
        <v>1015</v>
      </c>
      <c r="I61" s="29">
        <v>30028</v>
      </c>
      <c r="J61">
        <f t="shared" ca="1" si="0"/>
        <v>44</v>
      </c>
      <c r="K61" t="s">
        <v>1075</v>
      </c>
      <c r="L61">
        <f>ROUND(13/M55,0)</f>
        <v>1</v>
      </c>
    </row>
    <row r="62" spans="1:13" x14ac:dyDescent="0.3">
      <c r="A62" s="28">
        <v>518</v>
      </c>
      <c r="B62" s="28" t="s">
        <v>1016</v>
      </c>
      <c r="C62" s="28" t="s">
        <v>1017</v>
      </c>
      <c r="D62" s="28" t="s">
        <v>1018</v>
      </c>
      <c r="E62" s="28" t="s">
        <v>763</v>
      </c>
      <c r="F62" s="28" t="s">
        <v>1019</v>
      </c>
      <c r="G62" s="28" t="s">
        <v>765</v>
      </c>
      <c r="H62" s="28" t="s">
        <v>1020</v>
      </c>
      <c r="I62" s="29">
        <v>24286</v>
      </c>
      <c r="J62">
        <f t="shared" ca="1" si="0"/>
        <v>60</v>
      </c>
      <c r="K62" t="s">
        <v>1074</v>
      </c>
      <c r="L62">
        <f t="shared" ref="L62:L63" si="7">ROUND(18/M62,0)</f>
        <v>2</v>
      </c>
      <c r="M62">
        <v>12</v>
      </c>
    </row>
    <row r="63" spans="1:13" x14ac:dyDescent="0.3">
      <c r="A63" s="28">
        <v>579</v>
      </c>
      <c r="B63" s="28" t="s">
        <v>1021</v>
      </c>
      <c r="C63" s="28" t="s">
        <v>1022</v>
      </c>
      <c r="D63" s="28" t="s">
        <v>1023</v>
      </c>
      <c r="E63" s="28" t="s">
        <v>763</v>
      </c>
      <c r="F63" s="28" t="s">
        <v>1024</v>
      </c>
      <c r="G63" s="28" t="s">
        <v>765</v>
      </c>
      <c r="H63" s="28" t="s">
        <v>1025</v>
      </c>
      <c r="I63" s="29">
        <v>23888</v>
      </c>
      <c r="J63">
        <f t="shared" ca="1" si="0"/>
        <v>61</v>
      </c>
      <c r="K63" t="s">
        <v>1074</v>
      </c>
      <c r="L63">
        <f t="shared" si="7"/>
        <v>1</v>
      </c>
      <c r="M63">
        <v>13</v>
      </c>
    </row>
    <row r="64" spans="1:13" hidden="1" x14ac:dyDescent="0.3">
      <c r="A64" s="28">
        <v>541</v>
      </c>
      <c r="B64" s="28" t="s">
        <v>1026</v>
      </c>
      <c r="C64" s="28" t="s">
        <v>804</v>
      </c>
      <c r="D64" s="28" t="s">
        <v>1027</v>
      </c>
      <c r="E64" s="28" t="s">
        <v>763</v>
      </c>
      <c r="F64" s="28" t="s">
        <v>1028</v>
      </c>
      <c r="G64" s="28" t="s">
        <v>765</v>
      </c>
      <c r="H64" s="28" t="s">
        <v>1029</v>
      </c>
      <c r="I64" s="29">
        <v>28409</v>
      </c>
      <c r="J64">
        <f t="shared" ca="1" si="0"/>
        <v>48</v>
      </c>
      <c r="K64" t="s">
        <v>1075</v>
      </c>
      <c r="L64">
        <f>ROUND(13/M64,0)</f>
        <v>1</v>
      </c>
      <c r="M64">
        <v>12</v>
      </c>
    </row>
    <row r="65" spans="1:13" x14ac:dyDescent="0.3">
      <c r="A65" s="28">
        <v>567</v>
      </c>
      <c r="B65" s="28" t="s">
        <v>1030</v>
      </c>
      <c r="C65" s="28" t="s">
        <v>908</v>
      </c>
      <c r="D65" s="28" t="s">
        <v>1031</v>
      </c>
      <c r="E65" s="28" t="s">
        <v>763</v>
      </c>
      <c r="F65" s="28" t="s">
        <v>1032</v>
      </c>
      <c r="G65" s="28" t="s">
        <v>765</v>
      </c>
      <c r="H65" s="28" t="s">
        <v>1033</v>
      </c>
      <c r="I65" s="29">
        <v>26896</v>
      </c>
      <c r="J65">
        <f t="shared" ca="1" si="0"/>
        <v>52</v>
      </c>
      <c r="K65" t="s">
        <v>1074</v>
      </c>
      <c r="L65">
        <f>ROUND(18/M65,0)</f>
        <v>18</v>
      </c>
      <c r="M65">
        <v>1</v>
      </c>
    </row>
    <row r="66" spans="1:13" hidden="1" x14ac:dyDescent="0.3">
      <c r="A66" s="28">
        <v>575</v>
      </c>
      <c r="B66" s="28" t="s">
        <v>1034</v>
      </c>
      <c r="C66" s="28" t="s">
        <v>1035</v>
      </c>
      <c r="D66" s="28" t="s">
        <v>1036</v>
      </c>
      <c r="E66" s="28" t="s">
        <v>763</v>
      </c>
      <c r="F66" s="28" t="s">
        <v>1037</v>
      </c>
      <c r="G66" s="28" t="s">
        <v>765</v>
      </c>
      <c r="H66" s="28" t="s">
        <v>1038</v>
      </c>
      <c r="I66" s="29">
        <v>31939</v>
      </c>
      <c r="J66">
        <f t="shared" ca="1" si="0"/>
        <v>39</v>
      </c>
      <c r="K66" t="s">
        <v>1072</v>
      </c>
      <c r="L66">
        <f>ROUND(6/M66,0)</f>
        <v>1</v>
      </c>
      <c r="M66">
        <v>6</v>
      </c>
    </row>
    <row r="67" spans="1:13" hidden="1" x14ac:dyDescent="0.3">
      <c r="A67" s="28">
        <v>510</v>
      </c>
      <c r="B67" s="28" t="s">
        <v>1039</v>
      </c>
      <c r="C67" s="28" t="s">
        <v>1040</v>
      </c>
      <c r="D67" s="28" t="s">
        <v>1041</v>
      </c>
      <c r="E67" s="28" t="s">
        <v>763</v>
      </c>
      <c r="F67" s="28" t="s">
        <v>1042</v>
      </c>
      <c r="G67" s="28" t="s">
        <v>765</v>
      </c>
      <c r="H67" s="28" t="s">
        <v>1043</v>
      </c>
      <c r="I67" s="29">
        <v>16528</v>
      </c>
      <c r="J67">
        <f t="shared" ref="J67:J72" ca="1" si="8">INT((TODAY()-I67)/365)</f>
        <v>81</v>
      </c>
      <c r="K67" t="s">
        <v>1077</v>
      </c>
      <c r="L67">
        <f>ROUND(6/M67,0)</f>
        <v>1</v>
      </c>
      <c r="M67">
        <v>6</v>
      </c>
    </row>
    <row r="68" spans="1:13" x14ac:dyDescent="0.3">
      <c r="A68" s="28">
        <v>573</v>
      </c>
      <c r="B68" s="28" t="s">
        <v>1044</v>
      </c>
      <c r="C68" s="28" t="s">
        <v>1045</v>
      </c>
      <c r="D68" s="28" t="s">
        <v>1046</v>
      </c>
      <c r="E68" s="28" t="s">
        <v>763</v>
      </c>
      <c r="F68" s="28" t="s">
        <v>1047</v>
      </c>
      <c r="G68" s="28" t="s">
        <v>765</v>
      </c>
      <c r="H68" s="28" t="s">
        <v>1048</v>
      </c>
      <c r="I68" s="29">
        <v>25116</v>
      </c>
      <c r="J68">
        <f t="shared" ca="1" si="8"/>
        <v>57</v>
      </c>
      <c r="K68" t="s">
        <v>1074</v>
      </c>
      <c r="L68">
        <f t="shared" ref="L68:L70" si="9">ROUND(18/M68,0)</f>
        <v>18</v>
      </c>
      <c r="M68">
        <v>1</v>
      </c>
    </row>
    <row r="69" spans="1:13" x14ac:dyDescent="0.3">
      <c r="A69" s="28">
        <v>577</v>
      </c>
      <c r="B69" s="28" t="s">
        <v>1049</v>
      </c>
      <c r="C69" s="28" t="s">
        <v>1050</v>
      </c>
      <c r="D69" s="28" t="s">
        <v>1051</v>
      </c>
      <c r="E69" s="28" t="s">
        <v>763</v>
      </c>
      <c r="F69" s="28" t="s">
        <v>1052</v>
      </c>
      <c r="G69" s="28" t="s">
        <v>765</v>
      </c>
      <c r="H69" s="28" t="s">
        <v>1053</v>
      </c>
      <c r="I69" s="29">
        <v>26802</v>
      </c>
      <c r="J69">
        <f t="shared" ca="1" si="8"/>
        <v>53</v>
      </c>
      <c r="K69" t="s">
        <v>1074</v>
      </c>
      <c r="L69">
        <f t="shared" si="9"/>
        <v>18</v>
      </c>
      <c r="M69">
        <v>1</v>
      </c>
    </row>
    <row r="70" spans="1:13" x14ac:dyDescent="0.3">
      <c r="A70" s="28">
        <v>509</v>
      </c>
      <c r="B70" s="28" t="s">
        <v>1054</v>
      </c>
      <c r="C70" s="28" t="s">
        <v>1055</v>
      </c>
      <c r="D70" s="28" t="s">
        <v>1056</v>
      </c>
      <c r="E70" s="28" t="s">
        <v>763</v>
      </c>
      <c r="F70" s="28" t="s">
        <v>1057</v>
      </c>
      <c r="G70" s="28" t="s">
        <v>765</v>
      </c>
      <c r="H70" s="28" t="s">
        <v>1058</v>
      </c>
      <c r="I70" s="29">
        <v>27185</v>
      </c>
      <c r="J70">
        <f t="shared" ca="1" si="8"/>
        <v>52</v>
      </c>
      <c r="K70" t="s">
        <v>1074</v>
      </c>
      <c r="L70">
        <f t="shared" si="9"/>
        <v>18</v>
      </c>
      <c r="M70">
        <v>1</v>
      </c>
    </row>
    <row r="71" spans="1:13" hidden="1" x14ac:dyDescent="0.3">
      <c r="A71" s="28">
        <v>530</v>
      </c>
      <c r="B71" s="28" t="s">
        <v>1059</v>
      </c>
      <c r="C71" s="28" t="s">
        <v>1060</v>
      </c>
      <c r="D71" s="28" t="s">
        <v>1061</v>
      </c>
      <c r="E71" s="28" t="s">
        <v>763</v>
      </c>
      <c r="F71" s="28" t="s">
        <v>1062</v>
      </c>
      <c r="G71" s="28" t="s">
        <v>765</v>
      </c>
      <c r="H71" s="28" t="s">
        <v>1063</v>
      </c>
      <c r="I71" s="29">
        <v>29737</v>
      </c>
      <c r="J71">
        <f t="shared" ca="1" si="8"/>
        <v>45</v>
      </c>
      <c r="K71" t="s">
        <v>1075</v>
      </c>
      <c r="M71">
        <v>13</v>
      </c>
    </row>
    <row r="72" spans="1:13" x14ac:dyDescent="0.3">
      <c r="A72" s="28">
        <v>565</v>
      </c>
      <c r="B72" s="28" t="s">
        <v>1064</v>
      </c>
      <c r="C72" s="28" t="s">
        <v>848</v>
      </c>
      <c r="D72" s="28" t="s">
        <v>1065</v>
      </c>
      <c r="E72" s="28" t="s">
        <v>763</v>
      </c>
      <c r="F72" s="28" t="s">
        <v>1066</v>
      </c>
      <c r="G72" s="28" t="s">
        <v>765</v>
      </c>
      <c r="H72" s="28" t="s">
        <v>1067</v>
      </c>
      <c r="I72" s="29">
        <v>27454</v>
      </c>
      <c r="J72">
        <f t="shared" ca="1" si="8"/>
        <v>51</v>
      </c>
      <c r="K72" t="s">
        <v>1074</v>
      </c>
      <c r="L72">
        <f>ROUND(18/M72,0)</f>
        <v>18</v>
      </c>
      <c r="M72">
        <v>1</v>
      </c>
    </row>
  </sheetData>
  <autoFilter ref="A1:M72" xr:uid="{8414C50C-6470-4702-8847-EC5A6C78ECFB}">
    <filterColumn colId="10">
      <filters>
        <filter val="Master 2 damer"/>
        <filter val="Master 3 damer"/>
      </filters>
    </filterColumn>
  </autoFilter>
  <pageMargins left="0.7" right="0.7" top="0.75" bottom="0.75" header="0.3" footer="0.3"/>
  <headerFooter>
    <oddHeader>&amp;C&amp;"Aptos"&amp;12&amp;K008000 RESTRICTED&amp;1#_x000D_</oddHeader>
  </headerFooter>
</worksheet>
</file>

<file path=docMetadata/LabelInfo.xml><?xml version="1.0" encoding="utf-8"?>
<clbl:labelList xmlns:clbl="http://schemas.microsoft.com/office/2020/mipLabelMetadata">
  <clbl:label id="{ec3fe26b-7d76-4b37-8465-ecc347eca3f0}" enabled="1" method="Standard" siteId="{46c4de19-0ffc-4c54-aa86-ee7274afa9d7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Sheet1</vt:lpstr>
      <vt:lpstr>Avnstrup</vt:lpstr>
      <vt:lpstr>Mariager</vt:lpstr>
      <vt:lpstr>Langesø</vt:lpstr>
      <vt:lpstr>Tisvilde</vt:lpstr>
      <vt:lpstr>Resultat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Philip Hust Johansen</cp:lastModifiedBy>
  <dcterms:created xsi:type="dcterms:W3CDTF">2025-01-06T14:38:53Z</dcterms:created>
  <dcterms:modified xsi:type="dcterms:W3CDTF">2026-06-13T20:13:38Z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